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<sst xmlns="http://schemas.openxmlformats.org/spreadsheetml/2006/main" count="113" uniqueCount="111">
  <si>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</si>
  <si>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</si>
  <si>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</si>
  <si>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</si>
  <si>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</si>
  <si>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</si>
  <si>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</si>
  <si>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</si>
  <si>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</si>
  <si>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</si>
  <si>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</si>
  <si>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</si>
  <si>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</si>
  <si>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</si>
  <si>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</si>
  <si>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</si>
  <si>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</si>
  <si>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</si>
  <si>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</si>
  <si>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</si>
  <si>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</si>
  <si>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</si>
  <si>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</si>
  <si>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</si>
  <si>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</si>
  <si>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</si>
  <si>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</si>
  <si>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</si>
  <si>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</si>
  <si>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</si>
  <si>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</si>
  <si>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</si>
  <si>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</si>
  <si>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</si>
  <si>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</si>
  <si>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</si>
  <si>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</si>
  <si>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</si>
  <si>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</si>
  <si>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</si>
  <si>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</si>
  <si>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</si>
  <si>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</si>
  <si>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</si>
  <si>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</si>
  <si>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</si>
  <si>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</si>
  <si>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</si>
  <si>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</si>
  <si>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</si>
  <si>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</si>
  <si>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</si>
  <si>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</si>
  <si>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</si>
  <si>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</si>
  <si>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</si>
  <si>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</si>
  <si>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</si>
  <si>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</si>
  <si>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</si>
  <si>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</si>
  <si>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</si>
  <si>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</si>
  <si>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</si>
  <si>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</si>
  <si>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</si>
  <si>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</si>
  <si>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</si>
  <si>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</si>
  <si>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</si>
  <si>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</si>
  <si>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</si>
  <si>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</si>
  <si>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</si>
  <si>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</si>
  <si>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</si>
  <si>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</si>
  <si>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</si>
  <si>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</si>
  <si>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</si>
  <si>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</si>
  <si>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</si>
  <si>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</si>
  <si>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</si>
  <si>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</si>
  <si>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</si>
  <si>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</si>
  <si>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</si>
  <si>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</si>
  <si>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</si>
  <si>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</si>
  <si>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</si>
  <si>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</si>
  <si>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</si>
  <si>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</si>
  <si>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</si>
  <si>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</si>
  <si>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</si>
  <si>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</si>
  <si>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</si>
  <si>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</si>
  <si>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</si>
  <si>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</si>
  <si>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</si>
  <si>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</si>
  <si>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</si>
  <si>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26/07/18 - VENCIMENTO 02/08/18</t>
  </si>
  <si>
    <t>5.3. Revisão de Remuneração pelo Transporte Coletivo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</si>
  <si>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</si>
  <si>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</si>
  <si>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tarifa dia 25/07/18.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</si>
</sst>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-&quot;R$&quot;\ * #,##0.00000_-;\-&quot;R$&quot;\ * #,##0.00000_-;_-&quot;R$&quot;\ * &quot;-&quot;??_-;_-@_-"/>
    <numFmt numFmtId="187" formatCode="_-&quot;R$&quot;\ * #,##0.000000_-;\-&quot;R$&quot;\ * #,##0.000000_-;_-&quot;R$&quot;\ * &quot;-&quot;??_-;_-@_-"/>
    <numFmt numFmtId="188" formatCode="_-&quot;R$&quot;\ * #,##0.0000000_-;\-&quot;R$&quot;\ * #,##0.0000000_-;_-&quot;R$&quot;\ 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468074</v>
      </c>
      <c r="C7" s="10">
        <f>C8+C20+C24</f>
        <v>333475</v>
      </c>
      <c r="D7" s="10">
        <f>D8+D20+D24</f>
        <v>363974</v>
      </c>
      <c r="E7" s="10">
        <f>E8+E20+E24</f>
        <v>60477</v>
      </c>
      <c r="F7" s="10">
        <f aca="true" t="shared" si="0" ref="F7:N7">F8+F20+F24</f>
        <v>299398</v>
      </c>
      <c r="G7" s="10">
        <f t="shared" si="0"/>
        <v>477196</v>
      </c>
      <c r="H7" s="10">
        <f>H8+H20+H24</f>
        <v>336756</v>
      </c>
      <c r="I7" s="10">
        <f>I8+I20+I24</f>
        <v>83916</v>
      </c>
      <c r="J7" s="10">
        <f>J8+J20+J24</f>
        <v>384149</v>
      </c>
      <c r="K7" s="10">
        <f>K8+K20+K24</f>
        <v>284270</v>
      </c>
      <c r="L7" s="10">
        <f>L8+L20+L24</f>
        <v>341235</v>
      </c>
      <c r="M7" s="10">
        <f t="shared" si="0"/>
        <v>138517</v>
      </c>
      <c r="N7" s="10">
        <f t="shared" si="0"/>
        <v>86878</v>
      </c>
      <c r="O7" s="10">
        <f>+O8+O20+O24</f>
        <v>3658315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221791</v>
      </c>
      <c r="C8" s="12">
        <f>+C9+C12+C16</f>
        <v>169782</v>
      </c>
      <c r="D8" s="12">
        <f>+D9+D12+D16</f>
        <v>199876</v>
      </c>
      <c r="E8" s="12">
        <f>+E9+E12+E16</f>
        <v>30057</v>
      </c>
      <c r="F8" s="12">
        <f aca="true" t="shared" si="1" ref="F8:N8">+F9+F12+F16</f>
        <v>154595</v>
      </c>
      <c r="G8" s="12">
        <f t="shared" si="1"/>
        <v>248814</v>
      </c>
      <c r="H8" s="12">
        <f>+H9+H12+H16</f>
        <v>167860</v>
      </c>
      <c r="I8" s="12">
        <f>+I9+I12+I16</f>
        <v>43539</v>
      </c>
      <c r="J8" s="12">
        <f>+J9+J12+J16</f>
        <v>199836</v>
      </c>
      <c r="K8" s="12">
        <f>+K9+K12+K16</f>
        <v>145442</v>
      </c>
      <c r="L8" s="12">
        <f>+L9+L12+L16</f>
        <v>163094</v>
      </c>
      <c r="M8" s="12">
        <f t="shared" si="1"/>
        <v>74456</v>
      </c>
      <c r="N8" s="12">
        <f t="shared" si="1"/>
        <v>48737</v>
      </c>
      <c r="O8" s="12">
        <f>SUM(B8:N8)</f>
        <v>1867879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19710</v>
      </c>
      <c r="C9" s="14">
        <v>20045</v>
      </c>
      <c r="D9" s="14">
        <v>14237</v>
      </c>
      <c r="E9" s="14">
        <v>2505</v>
      </c>
      <c r="F9" s="14">
        <v>11842</v>
      </c>
      <c r="G9" s="14">
        <v>21883</v>
      </c>
      <c r="H9" s="14">
        <v>19686</v>
      </c>
      <c r="I9" s="14">
        <v>5162</v>
      </c>
      <c r="J9" s="14">
        <v>11936</v>
      </c>
      <c r="K9" s="14">
        <v>15521</v>
      </c>
      <c r="L9" s="14">
        <v>12151</v>
      </c>
      <c r="M9" s="14">
        <v>7973</v>
      </c>
      <c r="N9" s="14">
        <v>5274</v>
      </c>
      <c r="O9" s="12">
        <f aca="true" t="shared" si="2" ref="O9:O19">SUM(B9:N9)</f>
        <v>167925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19710</v>
      </c>
      <c r="C10" s="14">
        <f>+C9-C11</f>
        <v>20045</v>
      </c>
      <c r="D10" s="14">
        <f>+D9-D11</f>
        <v>14237</v>
      </c>
      <c r="E10" s="14">
        <f>+E9-E11</f>
        <v>2505</v>
      </c>
      <c r="F10" s="14">
        <f aca="true" t="shared" si="3" ref="F10:N10">+F9-F11</f>
        <v>11842</v>
      </c>
      <c r="G10" s="14">
        <f t="shared" si="3"/>
        <v>21883</v>
      </c>
      <c r="H10" s="14">
        <f>+H9-H11</f>
        <v>19686</v>
      </c>
      <c r="I10" s="14">
        <f>+I9-I11</f>
        <v>5162</v>
      </c>
      <c r="J10" s="14">
        <f>+J9-J11</f>
        <v>11936</v>
      </c>
      <c r="K10" s="14">
        <f>+K9-K11</f>
        <v>15521</v>
      </c>
      <c r="L10" s="14">
        <f>+L9-L11</f>
        <v>12151</v>
      </c>
      <c r="M10" s="14">
        <f t="shared" si="3"/>
        <v>7973</v>
      </c>
      <c r="N10" s="14">
        <f t="shared" si="3"/>
        <v>5274</v>
      </c>
      <c r="O10" s="12">
        <f t="shared" si="2"/>
        <v>167925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192665</v>
      </c>
      <c r="C12" s="14">
        <f>C13+C14+C15</f>
        <v>142783</v>
      </c>
      <c r="D12" s="14">
        <f>D13+D14+D15</f>
        <v>178182</v>
      </c>
      <c r="E12" s="14">
        <f>E13+E14+E15</f>
        <v>26354</v>
      </c>
      <c r="F12" s="14">
        <f aca="true" t="shared" si="4" ref="F12:N12">F13+F14+F15</f>
        <v>136122</v>
      </c>
      <c r="G12" s="14">
        <f t="shared" si="4"/>
        <v>215408</v>
      </c>
      <c r="H12" s="14">
        <f>H13+H14+H15</f>
        <v>141472</v>
      </c>
      <c r="I12" s="14">
        <f>I13+I14+I15</f>
        <v>36705</v>
      </c>
      <c r="J12" s="14">
        <f>J13+J14+J15</f>
        <v>179042</v>
      </c>
      <c r="K12" s="14">
        <f>K13+K14+K15</f>
        <v>123814</v>
      </c>
      <c r="L12" s="14">
        <f>L13+L14+L15</f>
        <v>143250</v>
      </c>
      <c r="M12" s="14">
        <f t="shared" si="4"/>
        <v>63580</v>
      </c>
      <c r="N12" s="14">
        <f t="shared" si="4"/>
        <v>41845</v>
      </c>
      <c r="O12" s="12">
        <f t="shared" si="2"/>
        <v>1621222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100711</v>
      </c>
      <c r="C13" s="14">
        <v>75455</v>
      </c>
      <c r="D13" s="14">
        <v>89970</v>
      </c>
      <c r="E13" s="14">
        <v>13602</v>
      </c>
      <c r="F13" s="14">
        <v>69311</v>
      </c>
      <c r="G13" s="14">
        <v>110958</v>
      </c>
      <c r="H13" s="14">
        <v>75598</v>
      </c>
      <c r="I13" s="14">
        <v>19923</v>
      </c>
      <c r="J13" s="14">
        <v>93921</v>
      </c>
      <c r="K13" s="14">
        <v>63620</v>
      </c>
      <c r="L13" s="14">
        <v>73289</v>
      </c>
      <c r="M13" s="14">
        <v>31723</v>
      </c>
      <c r="N13" s="14">
        <v>20047</v>
      </c>
      <c r="O13" s="12">
        <f t="shared" si="2"/>
        <v>838128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89175</v>
      </c>
      <c r="C14" s="14">
        <v>64192</v>
      </c>
      <c r="D14" s="14">
        <v>86054</v>
      </c>
      <c r="E14" s="14">
        <v>12264</v>
      </c>
      <c r="F14" s="14">
        <v>64514</v>
      </c>
      <c r="G14" s="14">
        <v>99489</v>
      </c>
      <c r="H14" s="14">
        <v>63350</v>
      </c>
      <c r="I14" s="14">
        <v>16134</v>
      </c>
      <c r="J14" s="14">
        <v>83169</v>
      </c>
      <c r="K14" s="14">
        <v>58064</v>
      </c>
      <c r="L14" s="14">
        <v>68152</v>
      </c>
      <c r="M14" s="14">
        <v>30845</v>
      </c>
      <c r="N14" s="14">
        <v>21217</v>
      </c>
      <c r="O14" s="12">
        <f t="shared" si="2"/>
        <v>756619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2779</v>
      </c>
      <c r="C15" s="14">
        <v>3136</v>
      </c>
      <c r="D15" s="14">
        <v>2158</v>
      </c>
      <c r="E15" s="14">
        <v>488</v>
      </c>
      <c r="F15" s="14">
        <v>2297</v>
      </c>
      <c r="G15" s="14">
        <v>4961</v>
      </c>
      <c r="H15" s="14">
        <v>2524</v>
      </c>
      <c r="I15" s="14">
        <v>648</v>
      </c>
      <c r="J15" s="14">
        <v>1952</v>
      </c>
      <c r="K15" s="14">
        <v>2130</v>
      </c>
      <c r="L15" s="14">
        <v>1809</v>
      </c>
      <c r="M15" s="14">
        <v>1012</v>
      </c>
      <c r="N15" s="14">
        <v>581</v>
      </c>
      <c r="O15" s="12">
        <f t="shared" si="2"/>
        <v>26475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9416</v>
      </c>
      <c r="C16" s="14">
        <f>C17+C18+C19</f>
        <v>6954</v>
      </c>
      <c r="D16" s="14">
        <f>D17+D18+D19</f>
        <v>7457</v>
      </c>
      <c r="E16" s="14">
        <f>E17+E18+E19</f>
        <v>1198</v>
      </c>
      <c r="F16" s="14">
        <f aca="true" t="shared" si="5" ref="F16:N16">F17+F18+F19</f>
        <v>6631</v>
      </c>
      <c r="G16" s="14">
        <f t="shared" si="5"/>
        <v>11523</v>
      </c>
      <c r="H16" s="14">
        <f>H17+H18+H19</f>
        <v>6702</v>
      </c>
      <c r="I16" s="14">
        <f>I17+I18+I19</f>
        <v>1672</v>
      </c>
      <c r="J16" s="14">
        <f>J17+J18+J19</f>
        <v>8858</v>
      </c>
      <c r="K16" s="14">
        <f>K17+K18+K19</f>
        <v>6107</v>
      </c>
      <c r="L16" s="14">
        <f>L17+L18+L19</f>
        <v>7693</v>
      </c>
      <c r="M16" s="14">
        <f t="shared" si="5"/>
        <v>2903</v>
      </c>
      <c r="N16" s="14">
        <f t="shared" si="5"/>
        <v>1618</v>
      </c>
      <c r="O16" s="12">
        <f t="shared" si="2"/>
        <v>78732</v>
      </c>
    </row>
    <row r="17" spans="1:26" ht="18.75" customHeight="1">
      <c r="A17" s="15" t="s">
        <v>16</v>
      </c>
      <c r="B17" s="14">
        <v>9379</v>
      </c>
      <c r="C17" s="14">
        <v>6943</v>
      </c>
      <c r="D17" s="14">
        <v>7448</v>
      </c>
      <c r="E17" s="14">
        <v>1196</v>
      </c>
      <c r="F17" s="14">
        <v>6618</v>
      </c>
      <c r="G17" s="14">
        <v>11499</v>
      </c>
      <c r="H17" s="14">
        <v>6683</v>
      </c>
      <c r="I17" s="14">
        <v>1671</v>
      </c>
      <c r="J17" s="14">
        <v>8834</v>
      </c>
      <c r="K17" s="14">
        <v>6087</v>
      </c>
      <c r="L17" s="14">
        <v>7671</v>
      </c>
      <c r="M17" s="14">
        <v>2887</v>
      </c>
      <c r="N17" s="14">
        <v>1611</v>
      </c>
      <c r="O17" s="12">
        <f t="shared" si="2"/>
        <v>78527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6</v>
      </c>
      <c r="D18" s="14">
        <v>9</v>
      </c>
      <c r="E18" s="14">
        <v>2</v>
      </c>
      <c r="F18" s="14">
        <v>10</v>
      </c>
      <c r="G18" s="14">
        <v>15</v>
      </c>
      <c r="H18" s="14">
        <v>13</v>
      </c>
      <c r="I18" s="14">
        <v>1</v>
      </c>
      <c r="J18" s="14">
        <v>18</v>
      </c>
      <c r="K18" s="14">
        <v>5</v>
      </c>
      <c r="L18" s="14">
        <v>16</v>
      </c>
      <c r="M18" s="14">
        <v>16</v>
      </c>
      <c r="N18" s="14">
        <v>5</v>
      </c>
      <c r="O18" s="12">
        <f t="shared" si="2"/>
        <v>131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22</v>
      </c>
      <c r="C19" s="14">
        <v>5</v>
      </c>
      <c r="D19" s="14">
        <v>0</v>
      </c>
      <c r="E19" s="14">
        <v>0</v>
      </c>
      <c r="F19" s="14">
        <v>3</v>
      </c>
      <c r="G19" s="14">
        <v>9</v>
      </c>
      <c r="H19" s="14">
        <v>6</v>
      </c>
      <c r="I19" s="14">
        <v>0</v>
      </c>
      <c r="J19" s="14">
        <v>6</v>
      </c>
      <c r="K19" s="14">
        <v>15</v>
      </c>
      <c r="L19" s="14">
        <v>6</v>
      </c>
      <c r="M19" s="14">
        <v>0</v>
      </c>
      <c r="N19" s="14">
        <v>2</v>
      </c>
      <c r="O19" s="12">
        <f t="shared" si="2"/>
        <v>74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142348</v>
      </c>
      <c r="C20" s="18">
        <f>C21+C22+C23</f>
        <v>86470</v>
      </c>
      <c r="D20" s="18">
        <f>D21+D22+D23</f>
        <v>84471</v>
      </c>
      <c r="E20" s="18">
        <f>E21+E22+E23</f>
        <v>14077</v>
      </c>
      <c r="F20" s="18">
        <f aca="true" t="shared" si="6" ref="F20:N20">F21+F22+F23</f>
        <v>72918</v>
      </c>
      <c r="G20" s="18">
        <f t="shared" si="6"/>
        <v>115091</v>
      </c>
      <c r="H20" s="18">
        <f>H21+H22+H23</f>
        <v>94104</v>
      </c>
      <c r="I20" s="18">
        <f>I21+I22+I23</f>
        <v>22476</v>
      </c>
      <c r="J20" s="18">
        <f>J21+J22+J23</f>
        <v>109716</v>
      </c>
      <c r="K20" s="18">
        <f>K21+K22+K23</f>
        <v>76902</v>
      </c>
      <c r="L20" s="18">
        <f>L21+L22+L23</f>
        <v>114329</v>
      </c>
      <c r="M20" s="18">
        <f t="shared" si="6"/>
        <v>42724</v>
      </c>
      <c r="N20" s="18">
        <f t="shared" si="6"/>
        <v>25716</v>
      </c>
      <c r="O20" s="12">
        <f aca="true" t="shared" si="7" ref="O20:O26">SUM(B20:N20)</f>
        <v>1001342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80517</v>
      </c>
      <c r="C21" s="14">
        <v>52360</v>
      </c>
      <c r="D21" s="14">
        <v>49036</v>
      </c>
      <c r="E21" s="14">
        <v>8406</v>
      </c>
      <c r="F21" s="14">
        <v>42391</v>
      </c>
      <c r="G21" s="14">
        <v>67679</v>
      </c>
      <c r="H21" s="14">
        <v>56324</v>
      </c>
      <c r="I21" s="14">
        <v>13653</v>
      </c>
      <c r="J21" s="14">
        <v>63909</v>
      </c>
      <c r="K21" s="14">
        <v>44289</v>
      </c>
      <c r="L21" s="14">
        <v>62963</v>
      </c>
      <c r="M21" s="14">
        <v>23647</v>
      </c>
      <c r="N21" s="14">
        <v>13761</v>
      </c>
      <c r="O21" s="12">
        <f t="shared" si="7"/>
        <v>578935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60390</v>
      </c>
      <c r="C22" s="14">
        <v>32809</v>
      </c>
      <c r="D22" s="14">
        <v>34621</v>
      </c>
      <c r="E22" s="14">
        <v>5458</v>
      </c>
      <c r="F22" s="14">
        <v>29620</v>
      </c>
      <c r="G22" s="14">
        <v>45571</v>
      </c>
      <c r="H22" s="14">
        <v>36753</v>
      </c>
      <c r="I22" s="14">
        <v>8569</v>
      </c>
      <c r="J22" s="14">
        <v>44833</v>
      </c>
      <c r="K22" s="14">
        <v>31613</v>
      </c>
      <c r="L22" s="14">
        <v>50277</v>
      </c>
      <c r="M22" s="14">
        <v>18536</v>
      </c>
      <c r="N22" s="14">
        <v>11709</v>
      </c>
      <c r="O22" s="12">
        <f t="shared" si="7"/>
        <v>410759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1441</v>
      </c>
      <c r="C23" s="14">
        <v>1301</v>
      </c>
      <c r="D23" s="14">
        <v>814</v>
      </c>
      <c r="E23" s="14">
        <v>213</v>
      </c>
      <c r="F23" s="14">
        <v>907</v>
      </c>
      <c r="G23" s="14">
        <v>1841</v>
      </c>
      <c r="H23" s="14">
        <v>1027</v>
      </c>
      <c r="I23" s="14">
        <v>254</v>
      </c>
      <c r="J23" s="14">
        <v>974</v>
      </c>
      <c r="K23" s="14">
        <v>1000</v>
      </c>
      <c r="L23" s="14">
        <v>1089</v>
      </c>
      <c r="M23" s="14">
        <v>541</v>
      </c>
      <c r="N23" s="14">
        <v>246</v>
      </c>
      <c r="O23" s="12">
        <f t="shared" si="7"/>
        <v>11648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103935</v>
      </c>
      <c r="C24" s="14">
        <f>C25+C26</f>
        <v>77223</v>
      </c>
      <c r="D24" s="14">
        <f>D25+D26</f>
        <v>79627</v>
      </c>
      <c r="E24" s="14">
        <f>E25+E26</f>
        <v>16343</v>
      </c>
      <c r="F24" s="14">
        <f aca="true" t="shared" si="8" ref="F24:N24">F25+F26</f>
        <v>71885</v>
      </c>
      <c r="G24" s="14">
        <f t="shared" si="8"/>
        <v>113291</v>
      </c>
      <c r="H24" s="14">
        <f>H25+H26</f>
        <v>74792</v>
      </c>
      <c r="I24" s="14">
        <f>I25+I26</f>
        <v>17901</v>
      </c>
      <c r="J24" s="14">
        <f>J25+J26</f>
        <v>74597</v>
      </c>
      <c r="K24" s="14">
        <f>K25+K26</f>
        <v>61926</v>
      </c>
      <c r="L24" s="14">
        <f>L25+L26</f>
        <v>63812</v>
      </c>
      <c r="M24" s="14">
        <f t="shared" si="8"/>
        <v>21337</v>
      </c>
      <c r="N24" s="14">
        <f t="shared" si="8"/>
        <v>12425</v>
      </c>
      <c r="O24" s="12">
        <f t="shared" si="7"/>
        <v>789094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74704</v>
      </c>
      <c r="C25" s="14">
        <v>61045</v>
      </c>
      <c r="D25" s="14">
        <v>59866</v>
      </c>
      <c r="E25" s="14">
        <v>13051</v>
      </c>
      <c r="F25" s="14">
        <v>55699</v>
      </c>
      <c r="G25" s="14">
        <v>90283</v>
      </c>
      <c r="H25" s="14">
        <v>59981</v>
      </c>
      <c r="I25" s="14">
        <v>14746</v>
      </c>
      <c r="J25" s="14">
        <v>55017</v>
      </c>
      <c r="K25" s="14">
        <v>48423</v>
      </c>
      <c r="L25" s="14">
        <v>47261</v>
      </c>
      <c r="M25" s="14">
        <v>15873</v>
      </c>
      <c r="N25" s="14">
        <v>8778</v>
      </c>
      <c r="O25" s="12">
        <f t="shared" si="7"/>
        <v>604727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29231</v>
      </c>
      <c r="C26" s="14">
        <v>16178</v>
      </c>
      <c r="D26" s="14">
        <v>19761</v>
      </c>
      <c r="E26" s="14">
        <v>3292</v>
      </c>
      <c r="F26" s="14">
        <v>16186</v>
      </c>
      <c r="G26" s="14">
        <v>23008</v>
      </c>
      <c r="H26" s="14">
        <v>14811</v>
      </c>
      <c r="I26" s="14">
        <v>3155</v>
      </c>
      <c r="J26" s="14">
        <v>19580</v>
      </c>
      <c r="K26" s="14">
        <v>13503</v>
      </c>
      <c r="L26" s="14">
        <v>16551</v>
      </c>
      <c r="M26" s="14">
        <v>5464</v>
      </c>
      <c r="N26" s="14">
        <v>3647</v>
      </c>
      <c r="O26" s="12">
        <f t="shared" si="7"/>
        <v>184367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2.8807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2.8807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1027815.7444</v>
      </c>
      <c r="C36" s="60">
        <f aca="true" t="shared" si="11" ref="C36:N36">C37+C38+C39+C40</f>
        <v>769895.8374999999</v>
      </c>
      <c r="D36" s="60">
        <f t="shared" si="11"/>
        <v>723825.6918</v>
      </c>
      <c r="E36" s="60">
        <f t="shared" si="11"/>
        <v>174216.0939</v>
      </c>
      <c r="F36" s="60">
        <f t="shared" si="11"/>
        <v>677012.2570000001</v>
      </c>
      <c r="G36" s="60">
        <f t="shared" si="11"/>
        <v>830371.4108</v>
      </c>
      <c r="H36" s="60">
        <f t="shared" si="11"/>
        <v>733559.6956000001</v>
      </c>
      <c r="I36" s="60">
        <f>I37+I38+I39+I40</f>
        <v>183641.77440000002</v>
      </c>
      <c r="J36" s="60">
        <f>J37+J38+J39+J40</f>
        <v>844247.1566</v>
      </c>
      <c r="K36" s="60">
        <f>K37+K38+K39+K40</f>
        <v>720328.7019999999</v>
      </c>
      <c r="L36" s="60">
        <f>L37+L38+L39+L40</f>
        <v>838398.1089999999</v>
      </c>
      <c r="M36" s="60">
        <f t="shared" si="11"/>
        <v>430085.4905</v>
      </c>
      <c r="N36" s="60">
        <f t="shared" si="11"/>
        <v>228914.0618</v>
      </c>
      <c r="O36" s="60">
        <f>O37+O38+O39+O40</f>
        <v>8182312.025300001</v>
      </c>
    </row>
    <row r="37" spans="1:15" ht="18.75" customHeight="1">
      <c r="A37" s="57" t="s">
        <v>50</v>
      </c>
      <c r="B37" s="54">
        <f aca="true" t="shared" si="12" ref="B37:N37">B29*B7</f>
        <v>1023022.5344</v>
      </c>
      <c r="C37" s="54">
        <f t="shared" si="12"/>
        <v>766358.8975</v>
      </c>
      <c r="D37" s="54">
        <f t="shared" si="12"/>
        <v>713643.8218</v>
      </c>
      <c r="E37" s="54">
        <f t="shared" si="12"/>
        <v>174216.0939</v>
      </c>
      <c r="F37" s="54">
        <f t="shared" si="12"/>
        <v>674094.5970000001</v>
      </c>
      <c r="G37" s="54">
        <f t="shared" si="12"/>
        <v>825501.3604</v>
      </c>
      <c r="H37" s="54">
        <f t="shared" si="12"/>
        <v>729952.3056000001</v>
      </c>
      <c r="I37" s="54">
        <f>I29*I7</f>
        <v>183641.77440000002</v>
      </c>
      <c r="J37" s="54">
        <f>J29*J7</f>
        <v>834909.4366</v>
      </c>
      <c r="K37" s="54">
        <f>K29*K7</f>
        <v>706297.242</v>
      </c>
      <c r="L37" s="54">
        <f>L29*L7</f>
        <v>829678.779</v>
      </c>
      <c r="M37" s="54">
        <f t="shared" si="12"/>
        <v>424762.3805</v>
      </c>
      <c r="N37" s="54">
        <f t="shared" si="12"/>
        <v>227889.6818</v>
      </c>
      <c r="O37" s="56">
        <f>SUM(B37:N37)</f>
        <v>8113968.9049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-2433.6996000000004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-2433.6996000000004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4793.21</v>
      </c>
      <c r="C40" s="54">
        <v>3536.94</v>
      </c>
      <c r="D40" s="54">
        <v>10181.87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9337.72</v>
      </c>
      <c r="K40" s="54">
        <v>14031.46</v>
      </c>
      <c r="L40" s="54">
        <v>8719.33</v>
      </c>
      <c r="M40" s="54">
        <v>5323.11</v>
      </c>
      <c r="N40" s="54">
        <v>1024.38</v>
      </c>
      <c r="O40" s="56">
        <f>SUM(B40:N40)</f>
        <v>68114.66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-78844.71</v>
      </c>
      <c r="C42" s="25">
        <f aca="true" t="shared" si="15" ref="C42:N42">+C43+C46+C58+C59</f>
        <v>-80180</v>
      </c>
      <c r="D42" s="25">
        <f t="shared" si="15"/>
        <v>-78857.31</v>
      </c>
      <c r="E42" s="25">
        <f t="shared" si="15"/>
        <v>-10020</v>
      </c>
      <c r="F42" s="25">
        <f t="shared" si="15"/>
        <v>-47868</v>
      </c>
      <c r="G42" s="25">
        <f t="shared" si="15"/>
        <v>-88032</v>
      </c>
      <c r="H42" s="25">
        <f t="shared" si="15"/>
        <v>-78744</v>
      </c>
      <c r="I42" s="25">
        <f>+I43+I46+I58+I59</f>
        <v>-21648</v>
      </c>
      <c r="J42" s="25">
        <f>+J43+J46+J58+J59</f>
        <v>-47744</v>
      </c>
      <c r="K42" s="25">
        <f>+K43+K46+K58+K59</f>
        <v>-62084</v>
      </c>
      <c r="L42" s="25">
        <f>+L43+L46+L58+L59</f>
        <v>-48604</v>
      </c>
      <c r="M42" s="25">
        <f t="shared" si="15"/>
        <v>-31892</v>
      </c>
      <c r="N42" s="25">
        <f t="shared" si="15"/>
        <v>-21096</v>
      </c>
      <c r="O42" s="25">
        <f>+O43+O46+O58+O59</f>
        <v>-695614.02</v>
      </c>
    </row>
    <row r="43" spans="1:15" ht="18.75" customHeight="1">
      <c r="A43" s="17" t="s">
        <v>55</v>
      </c>
      <c r="B43" s="26">
        <f>B44+B45</f>
        <v>-78840</v>
      </c>
      <c r="C43" s="26">
        <f>C44+C45</f>
        <v>-80180</v>
      </c>
      <c r="D43" s="26">
        <f>D44+D45</f>
        <v>-56948</v>
      </c>
      <c r="E43" s="26">
        <f>E44+E45</f>
        <v>-10020</v>
      </c>
      <c r="F43" s="26">
        <f aca="true" t="shared" si="16" ref="F43:N43">F44+F45</f>
        <v>-47368</v>
      </c>
      <c r="G43" s="26">
        <f t="shared" si="16"/>
        <v>-87532</v>
      </c>
      <c r="H43" s="26">
        <f t="shared" si="16"/>
        <v>-78744</v>
      </c>
      <c r="I43" s="26">
        <f>I44+I45</f>
        <v>-20648</v>
      </c>
      <c r="J43" s="26">
        <f>J44+J45</f>
        <v>-47744</v>
      </c>
      <c r="K43" s="26">
        <f>K44+K45</f>
        <v>-62084</v>
      </c>
      <c r="L43" s="26">
        <f>L44+L45</f>
        <v>-48604</v>
      </c>
      <c r="M43" s="26">
        <f t="shared" si="16"/>
        <v>-31892</v>
      </c>
      <c r="N43" s="26">
        <f t="shared" si="16"/>
        <v>-21096</v>
      </c>
      <c r="O43" s="25">
        <f aca="true" t="shared" si="17" ref="O43:O59">SUM(B43:N43)</f>
        <v>-671700</v>
      </c>
    </row>
    <row r="44" spans="1:26" ht="18.75" customHeight="1">
      <c r="A44" s="13" t="s">
        <v>56</v>
      </c>
      <c r="B44" s="20">
        <f>ROUND(-B9*$D$3,2)</f>
        <v>-78840</v>
      </c>
      <c r="C44" s="20">
        <f>ROUND(-C9*$D$3,2)</f>
        <v>-80180</v>
      </c>
      <c r="D44" s="20">
        <f>ROUND(-D9*$D$3,2)</f>
        <v>-56948</v>
      </c>
      <c r="E44" s="20">
        <f>ROUND(-E9*$D$3,2)</f>
        <v>-10020</v>
      </c>
      <c r="F44" s="20">
        <f aca="true" t="shared" si="18" ref="F44:N44">ROUND(-F9*$D$3,2)</f>
        <v>-47368</v>
      </c>
      <c r="G44" s="20">
        <f t="shared" si="18"/>
        <v>-87532</v>
      </c>
      <c r="H44" s="20">
        <f t="shared" si="18"/>
        <v>-78744</v>
      </c>
      <c r="I44" s="20">
        <f>ROUND(-I9*$D$3,2)</f>
        <v>-20648</v>
      </c>
      <c r="J44" s="20">
        <f>ROUND(-J9*$D$3,2)</f>
        <v>-47744</v>
      </c>
      <c r="K44" s="20">
        <f>ROUND(-K9*$D$3,2)</f>
        <v>-62084</v>
      </c>
      <c r="L44" s="20">
        <f>ROUND(-L9*$D$3,2)</f>
        <v>-48604</v>
      </c>
      <c r="M44" s="20">
        <f t="shared" si="18"/>
        <v>-31892</v>
      </c>
      <c r="N44" s="20">
        <f t="shared" si="18"/>
        <v>-21096</v>
      </c>
      <c r="O44" s="46">
        <f t="shared" si="17"/>
        <v>-671700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-21909.31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-23909.31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-500-21409.31</f>
        <v>-21909.31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-23909.31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-4.71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-4.71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948971.0344</v>
      </c>
      <c r="C61" s="29">
        <f t="shared" si="21"/>
        <v>689715.8374999999</v>
      </c>
      <c r="D61" s="29">
        <f t="shared" si="21"/>
        <v>644968.3818000001</v>
      </c>
      <c r="E61" s="29">
        <f t="shared" si="21"/>
        <v>164196.0939</v>
      </c>
      <c r="F61" s="29">
        <f t="shared" si="21"/>
        <v>629144.2570000001</v>
      </c>
      <c r="G61" s="29">
        <f t="shared" si="21"/>
        <v>742339.4108</v>
      </c>
      <c r="H61" s="29">
        <f t="shared" si="21"/>
        <v>654815.6956000001</v>
      </c>
      <c r="I61" s="29">
        <f t="shared" si="21"/>
        <v>161993.77440000002</v>
      </c>
      <c r="J61" s="29">
        <f>+J36+J42</f>
        <v>796503.1566</v>
      </c>
      <c r="K61" s="29">
        <f>+K36+K42</f>
        <v>658244.7019999999</v>
      </c>
      <c r="L61" s="29">
        <f>+L36+L42</f>
        <v>789794.1089999999</v>
      </c>
      <c r="M61" s="29">
        <f t="shared" si="21"/>
        <v>398193.4905</v>
      </c>
      <c r="N61" s="29">
        <f t="shared" si="21"/>
        <v>207818.0618</v>
      </c>
      <c r="O61" s="29">
        <f>SUM(B61:N61)</f>
        <v>7486698.005300002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68</v>
      </c>
      <c r="B64" s="36">
        <f>SUM(B65:B78)</f>
        <v>948971.04</v>
      </c>
      <c r="C64" s="36">
        <f aca="true" t="shared" si="22" ref="C64:N64">SUM(C65:C78)</f>
        <v>689715.84</v>
      </c>
      <c r="D64" s="36">
        <f t="shared" si="22"/>
        <v>644968.38</v>
      </c>
      <c r="E64" s="36">
        <f t="shared" si="22"/>
        <v>164196.09</v>
      </c>
      <c r="F64" s="36">
        <f t="shared" si="22"/>
        <v>629144.26</v>
      </c>
      <c r="G64" s="36">
        <f t="shared" si="22"/>
        <v>742339.41</v>
      </c>
      <c r="H64" s="36">
        <f t="shared" si="22"/>
        <v>654815.7</v>
      </c>
      <c r="I64" s="36">
        <f t="shared" si="22"/>
        <v>161993.77</v>
      </c>
      <c r="J64" s="36">
        <f t="shared" si="22"/>
        <v>796503.16</v>
      </c>
      <c r="K64" s="36">
        <f t="shared" si="22"/>
        <v>658244.7</v>
      </c>
      <c r="L64" s="36">
        <f t="shared" si="22"/>
        <v>789794.11</v>
      </c>
      <c r="M64" s="36">
        <f t="shared" si="22"/>
        <v>398193.49</v>
      </c>
      <c r="N64" s="36">
        <f t="shared" si="22"/>
        <v>207818.06</v>
      </c>
      <c r="O64" s="29">
        <f>SUM(O65:O78)</f>
        <v>7486698.01</v>
      </c>
    </row>
    <row r="65" spans="1:16" ht="18.75" customHeight="1">
      <c r="A65" s="17" t="s">
        <v>69</v>
      </c>
      <c r="B65" s="36">
        <v>178557.43</v>
      </c>
      <c r="C65" s="36">
        <v>197481.55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376038.98</v>
      </c>
      <c r="P65"/>
    </row>
    <row r="66" spans="1:16" ht="18.75" customHeight="1">
      <c r="A66" s="17" t="s">
        <v>70</v>
      </c>
      <c r="B66" s="36">
        <v>770413.61</v>
      </c>
      <c r="C66" s="36">
        <v>492234.29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1262647.9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644968.38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644968.38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164196.09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164196.09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629144.26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629144.26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742339.41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742339.41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654815.7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654815.7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161993.77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161993.77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796503.16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796503.16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658244.7</v>
      </c>
      <c r="L74" s="35">
        <v>0</v>
      </c>
      <c r="M74" s="35">
        <v>0</v>
      </c>
      <c r="N74" s="35">
        <v>0</v>
      </c>
      <c r="O74" s="29">
        <f t="shared" si="23"/>
        <v>658244.7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789794.11</v>
      </c>
      <c r="M75" s="35">
        <v>0</v>
      </c>
      <c r="N75" s="61">
        <v>0</v>
      </c>
      <c r="O75" s="26">
        <f t="shared" si="23"/>
        <v>789794.11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398193.49</v>
      </c>
      <c r="N76" s="35">
        <v>0</v>
      </c>
      <c r="O76" s="29">
        <f t="shared" si="23"/>
        <v>398193.49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207818.06</v>
      </c>
      <c r="O77" s="26">
        <f t="shared" si="23"/>
        <v>207818.06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2.464102143245131</v>
      </c>
      <c r="C82" s="44">
        <v>2.601661301548222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2.8807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1.7303787558990436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2018-08-01T16:41:07Z</dcterms:modified>
  <cp:category/>
  <cp:version/>
  <cp:contentType/>
  <cp:contentStatus/>
</cp:coreProperties>
</file>