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<sst xmlns="http://schemas.openxmlformats.org/spreadsheetml/2006/main" count="112" uniqueCount="110">
  <si>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</si>
  <si>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</si>
  <si>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</si>
  <si>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</si>
  <si>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</si>
  <si>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</si>
  <si>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</si>
  <si>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</si>
  <si>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</si>
  <si>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</si>
  <si>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</si>
  <si>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</si>
  <si>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</si>
  <si>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</si>
  <si>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</si>
  <si>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</si>
  <si>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</si>
  <si>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</si>
  <si>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</si>
  <si>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</si>
  <si>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</si>
  <si>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</si>
  <si>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</si>
  <si>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</si>
  <si>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</si>
  <si>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</si>
  <si>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</si>
  <si>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</si>
  <si>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</si>
  <si>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</si>
  <si>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</si>
  <si>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</si>
  <si>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</si>
  <si>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</si>
  <si>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</si>
  <si>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</si>
  <si>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</si>
  <si>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</si>
  <si>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</si>
  <si>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</si>
  <si>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</si>
  <si>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</si>
  <si>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</si>
  <si>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</si>
  <si>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</si>
  <si>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</si>
  <si>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</si>
  <si>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</si>
  <si>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</si>
  <si>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</si>
  <si>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</si>
  <si>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</si>
  <si>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</si>
  <si>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</si>
  <si>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</si>
  <si>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</si>
  <si>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</si>
  <si>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</si>
  <si>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</si>
  <si>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</si>
  <si>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</si>
  <si>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</si>
  <si>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</si>
  <si>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</si>
  <si>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</si>
  <si>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</si>
  <si>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</si>
  <si>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</si>
  <si>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</si>
  <si>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</si>
  <si>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</si>
  <si>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</si>
  <si>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</si>
  <si>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</si>
  <si>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</si>
  <si>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</si>
  <si>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</si>
  <si>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</si>
  <si>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</si>
  <si>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</si>
  <si>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</si>
  <si>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</si>
  <si>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</si>
  <si>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</si>
  <si>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</si>
  <si>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</si>
  <si>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</si>
  <si>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</si>
  <si>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</si>
  <si>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</si>
  <si>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</si>
  <si>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</si>
  <si>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</si>
  <si>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</si>
  <si>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</si>
  <si>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</si>
  <si>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</si>
  <si>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</si>
  <si>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</si>
  <si>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</si>
  <si>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</si>
  <si>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</si>
  <si>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</si>
  <si>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</si>
  <si>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</si>
  <si>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</si>
  <si>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</si>
  <si>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</si>
  <si>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</si>
  <si>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25/07/18 - VENCIMENTO 01/08/18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</si>
</sst>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470175</v>
      </c>
      <c r="C7" s="10">
        <f>C8+C20+C24</f>
        <v>340038</v>
      </c>
      <c r="D7" s="10">
        <f>D8+D20+D24</f>
        <v>368305</v>
      </c>
      <c r="E7" s="10">
        <f>E8+E20+E24</f>
        <v>60536</v>
      </c>
      <c r="F7" s="10">
        <f aca="true" t="shared" si="0" ref="F7:N7">F8+F20+F24</f>
        <v>312527</v>
      </c>
      <c r="G7" s="10">
        <f t="shared" si="0"/>
        <v>481740</v>
      </c>
      <c r="H7" s="10">
        <f>H8+H20+H24</f>
        <v>335678</v>
      </c>
      <c r="I7" s="10">
        <f>I8+I20+I24</f>
        <v>93956</v>
      </c>
      <c r="J7" s="10">
        <f>J8+J20+J24</f>
        <v>386783</v>
      </c>
      <c r="K7" s="10">
        <f>K8+K20+K24</f>
        <v>283754</v>
      </c>
      <c r="L7" s="10">
        <f>L8+L20+L24</f>
        <v>346685</v>
      </c>
      <c r="M7" s="10">
        <f t="shared" si="0"/>
        <v>137175</v>
      </c>
      <c r="N7" s="10">
        <f t="shared" si="0"/>
        <v>87104</v>
      </c>
      <c r="O7" s="10">
        <f>+O8+O20+O24</f>
        <v>3704456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221912</v>
      </c>
      <c r="C8" s="12">
        <f>+C9+C12+C16</f>
        <v>171595</v>
      </c>
      <c r="D8" s="12">
        <f>+D9+D12+D16</f>
        <v>199590</v>
      </c>
      <c r="E8" s="12">
        <f>+E9+E12+E16</f>
        <v>29914</v>
      </c>
      <c r="F8" s="12">
        <f aca="true" t="shared" si="1" ref="F8:N8">+F9+F12+F16</f>
        <v>159684</v>
      </c>
      <c r="G8" s="12">
        <f t="shared" si="1"/>
        <v>249966</v>
      </c>
      <c r="H8" s="12">
        <f>+H9+H12+H16</f>
        <v>166099</v>
      </c>
      <c r="I8" s="12">
        <f>+I9+I12+I16</f>
        <v>48126</v>
      </c>
      <c r="J8" s="12">
        <f>+J9+J12+J16</f>
        <v>199739</v>
      </c>
      <c r="K8" s="12">
        <f>+K9+K12+K16</f>
        <v>144173</v>
      </c>
      <c r="L8" s="12">
        <f>+L9+L12+L16</f>
        <v>163915</v>
      </c>
      <c r="M8" s="12">
        <f t="shared" si="1"/>
        <v>73331</v>
      </c>
      <c r="N8" s="12">
        <f t="shared" si="1"/>
        <v>48823</v>
      </c>
      <c r="O8" s="12">
        <f>SUM(B8:N8)</f>
        <v>1876867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19782</v>
      </c>
      <c r="C9" s="14">
        <v>19995</v>
      </c>
      <c r="D9" s="14">
        <v>14228</v>
      </c>
      <c r="E9" s="14">
        <v>2595</v>
      </c>
      <c r="F9" s="14">
        <v>12510</v>
      </c>
      <c r="G9" s="14">
        <v>21379</v>
      </c>
      <c r="H9" s="14">
        <v>19317</v>
      </c>
      <c r="I9" s="14">
        <v>5570</v>
      </c>
      <c r="J9" s="14">
        <v>11669</v>
      </c>
      <c r="K9" s="14">
        <v>15625</v>
      </c>
      <c r="L9" s="14">
        <v>12449</v>
      </c>
      <c r="M9" s="14">
        <v>7896</v>
      </c>
      <c r="N9" s="14">
        <v>5248</v>
      </c>
      <c r="O9" s="12">
        <f aca="true" t="shared" si="2" ref="O9:O19">SUM(B9:N9)</f>
        <v>168263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19782</v>
      </c>
      <c r="C10" s="14">
        <f>+C9-C11</f>
        <v>19995</v>
      </c>
      <c r="D10" s="14">
        <f>+D9-D11</f>
        <v>14228</v>
      </c>
      <c r="E10" s="14">
        <f>+E9-E11</f>
        <v>2595</v>
      </c>
      <c r="F10" s="14">
        <f aca="true" t="shared" si="3" ref="F10:N10">+F9-F11</f>
        <v>12510</v>
      </c>
      <c r="G10" s="14">
        <f t="shared" si="3"/>
        <v>21379</v>
      </c>
      <c r="H10" s="14">
        <f>+H9-H11</f>
        <v>19317</v>
      </c>
      <c r="I10" s="14">
        <f>+I9-I11</f>
        <v>5570</v>
      </c>
      <c r="J10" s="14">
        <f>+J9-J11</f>
        <v>11669</v>
      </c>
      <c r="K10" s="14">
        <f>+K9-K11</f>
        <v>15625</v>
      </c>
      <c r="L10" s="14">
        <f>+L9-L11</f>
        <v>12449</v>
      </c>
      <c r="M10" s="14">
        <f t="shared" si="3"/>
        <v>7896</v>
      </c>
      <c r="N10" s="14">
        <f t="shared" si="3"/>
        <v>5248</v>
      </c>
      <c r="O10" s="12">
        <f t="shared" si="2"/>
        <v>168263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192512</v>
      </c>
      <c r="C12" s="14">
        <f>C13+C14+C15</f>
        <v>144348</v>
      </c>
      <c r="D12" s="14">
        <f>D13+D14+D15</f>
        <v>177806</v>
      </c>
      <c r="E12" s="14">
        <f>E13+E14+E15</f>
        <v>26161</v>
      </c>
      <c r="F12" s="14">
        <f aca="true" t="shared" si="4" ref="F12:N12">F13+F14+F15</f>
        <v>140243</v>
      </c>
      <c r="G12" s="14">
        <f t="shared" si="4"/>
        <v>216937</v>
      </c>
      <c r="H12" s="14">
        <f>H13+H14+H15</f>
        <v>140030</v>
      </c>
      <c r="I12" s="14">
        <f>I13+I14+I15</f>
        <v>40536</v>
      </c>
      <c r="J12" s="14">
        <f>J13+J14+J15</f>
        <v>179213</v>
      </c>
      <c r="K12" s="14">
        <f>K13+K14+K15</f>
        <v>122422</v>
      </c>
      <c r="L12" s="14">
        <f>L13+L14+L15</f>
        <v>143584</v>
      </c>
      <c r="M12" s="14">
        <f t="shared" si="4"/>
        <v>62572</v>
      </c>
      <c r="N12" s="14">
        <f t="shared" si="4"/>
        <v>41910</v>
      </c>
      <c r="O12" s="12">
        <f t="shared" si="2"/>
        <v>1628274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100371</v>
      </c>
      <c r="C13" s="14">
        <v>75789</v>
      </c>
      <c r="D13" s="14">
        <v>89432</v>
      </c>
      <c r="E13" s="14">
        <v>13540</v>
      </c>
      <c r="F13" s="14">
        <v>71119</v>
      </c>
      <c r="G13" s="14">
        <v>111191</v>
      </c>
      <c r="H13" s="14">
        <v>74810</v>
      </c>
      <c r="I13" s="14">
        <v>21745</v>
      </c>
      <c r="J13" s="14">
        <v>93727</v>
      </c>
      <c r="K13" s="14">
        <v>62608</v>
      </c>
      <c r="L13" s="14">
        <v>73327</v>
      </c>
      <c r="M13" s="14">
        <v>30859</v>
      </c>
      <c r="N13" s="14">
        <v>20093</v>
      </c>
      <c r="O13" s="12">
        <f t="shared" si="2"/>
        <v>838611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89303</v>
      </c>
      <c r="C14" s="14">
        <v>65360</v>
      </c>
      <c r="D14" s="14">
        <v>86145</v>
      </c>
      <c r="E14" s="14">
        <v>12112</v>
      </c>
      <c r="F14" s="14">
        <v>66545</v>
      </c>
      <c r="G14" s="14">
        <v>100538</v>
      </c>
      <c r="H14" s="14">
        <v>62727</v>
      </c>
      <c r="I14" s="14">
        <v>18015</v>
      </c>
      <c r="J14" s="14">
        <v>83506</v>
      </c>
      <c r="K14" s="14">
        <v>57733</v>
      </c>
      <c r="L14" s="14">
        <v>68347</v>
      </c>
      <c r="M14" s="14">
        <v>30751</v>
      </c>
      <c r="N14" s="14">
        <v>21232</v>
      </c>
      <c r="O14" s="12">
        <f t="shared" si="2"/>
        <v>762314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2838</v>
      </c>
      <c r="C15" s="14">
        <v>3199</v>
      </c>
      <c r="D15" s="14">
        <v>2229</v>
      </c>
      <c r="E15" s="14">
        <v>509</v>
      </c>
      <c r="F15" s="14">
        <v>2579</v>
      </c>
      <c r="G15" s="14">
        <v>5208</v>
      </c>
      <c r="H15" s="14">
        <v>2493</v>
      </c>
      <c r="I15" s="14">
        <v>776</v>
      </c>
      <c r="J15" s="14">
        <v>1980</v>
      </c>
      <c r="K15" s="14">
        <v>2081</v>
      </c>
      <c r="L15" s="14">
        <v>1910</v>
      </c>
      <c r="M15" s="14">
        <v>962</v>
      </c>
      <c r="N15" s="14">
        <v>585</v>
      </c>
      <c r="O15" s="12">
        <f t="shared" si="2"/>
        <v>27349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9618</v>
      </c>
      <c r="C16" s="14">
        <f>C17+C18+C19</f>
        <v>7252</v>
      </c>
      <c r="D16" s="14">
        <f>D17+D18+D19</f>
        <v>7556</v>
      </c>
      <c r="E16" s="14">
        <f>E17+E18+E19</f>
        <v>1158</v>
      </c>
      <c r="F16" s="14">
        <f aca="true" t="shared" si="5" ref="F16:N16">F17+F18+F19</f>
        <v>6931</v>
      </c>
      <c r="G16" s="14">
        <f t="shared" si="5"/>
        <v>11650</v>
      </c>
      <c r="H16" s="14">
        <f>H17+H18+H19</f>
        <v>6752</v>
      </c>
      <c r="I16" s="14">
        <f>I17+I18+I19</f>
        <v>2020</v>
      </c>
      <c r="J16" s="14">
        <f>J17+J18+J19</f>
        <v>8857</v>
      </c>
      <c r="K16" s="14">
        <f>K17+K18+K19</f>
        <v>6126</v>
      </c>
      <c r="L16" s="14">
        <f>L17+L18+L19</f>
        <v>7882</v>
      </c>
      <c r="M16" s="14">
        <f t="shared" si="5"/>
        <v>2863</v>
      </c>
      <c r="N16" s="14">
        <f t="shared" si="5"/>
        <v>1665</v>
      </c>
      <c r="O16" s="12">
        <f t="shared" si="2"/>
        <v>80330</v>
      </c>
    </row>
    <row r="17" spans="1:26" ht="18.75" customHeight="1">
      <c r="A17" s="15" t="s">
        <v>16</v>
      </c>
      <c r="B17" s="14">
        <v>9576</v>
      </c>
      <c r="C17" s="14">
        <v>7237</v>
      </c>
      <c r="D17" s="14">
        <v>7546</v>
      </c>
      <c r="E17" s="14">
        <v>1153</v>
      </c>
      <c r="F17" s="14">
        <v>6916</v>
      </c>
      <c r="G17" s="14">
        <v>11626</v>
      </c>
      <c r="H17" s="14">
        <v>6740</v>
      </c>
      <c r="I17" s="14">
        <v>2019</v>
      </c>
      <c r="J17" s="14">
        <v>8834</v>
      </c>
      <c r="K17" s="14">
        <v>6099</v>
      </c>
      <c r="L17" s="14">
        <v>7865</v>
      </c>
      <c r="M17" s="14">
        <v>2851</v>
      </c>
      <c r="N17" s="14">
        <v>1658</v>
      </c>
      <c r="O17" s="12">
        <f t="shared" si="2"/>
        <v>80120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20</v>
      </c>
      <c r="C18" s="14">
        <v>8</v>
      </c>
      <c r="D18" s="14">
        <v>7</v>
      </c>
      <c r="E18" s="14">
        <v>2</v>
      </c>
      <c r="F18" s="14">
        <v>10</v>
      </c>
      <c r="G18" s="14">
        <v>15</v>
      </c>
      <c r="H18" s="14">
        <v>7</v>
      </c>
      <c r="I18" s="14">
        <v>1</v>
      </c>
      <c r="J18" s="14">
        <v>18</v>
      </c>
      <c r="K18" s="14">
        <v>7</v>
      </c>
      <c r="L18" s="14">
        <v>13</v>
      </c>
      <c r="M18" s="14">
        <v>10</v>
      </c>
      <c r="N18" s="14">
        <v>5</v>
      </c>
      <c r="O18" s="12">
        <f t="shared" si="2"/>
        <v>123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22</v>
      </c>
      <c r="C19" s="14">
        <v>7</v>
      </c>
      <c r="D19" s="14">
        <v>3</v>
      </c>
      <c r="E19" s="14">
        <v>3</v>
      </c>
      <c r="F19" s="14">
        <v>5</v>
      </c>
      <c r="G19" s="14">
        <v>9</v>
      </c>
      <c r="H19" s="14">
        <v>5</v>
      </c>
      <c r="I19" s="14">
        <v>0</v>
      </c>
      <c r="J19" s="14">
        <v>5</v>
      </c>
      <c r="K19" s="14">
        <v>20</v>
      </c>
      <c r="L19" s="14">
        <v>4</v>
      </c>
      <c r="M19" s="14">
        <v>2</v>
      </c>
      <c r="N19" s="14">
        <v>2</v>
      </c>
      <c r="O19" s="12">
        <f t="shared" si="2"/>
        <v>87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142699</v>
      </c>
      <c r="C20" s="18">
        <f>C21+C22+C23</f>
        <v>87669</v>
      </c>
      <c r="D20" s="18">
        <f>D21+D22+D23</f>
        <v>84435</v>
      </c>
      <c r="E20" s="18">
        <f>E21+E22+E23</f>
        <v>13897</v>
      </c>
      <c r="F20" s="18">
        <f aca="true" t="shared" si="6" ref="F20:N20">F21+F22+F23</f>
        <v>75707</v>
      </c>
      <c r="G20" s="18">
        <f t="shared" si="6"/>
        <v>115120</v>
      </c>
      <c r="H20" s="18">
        <f>H21+H22+H23</f>
        <v>93480</v>
      </c>
      <c r="I20" s="18">
        <f>I21+I22+I23</f>
        <v>24924</v>
      </c>
      <c r="J20" s="18">
        <f>J21+J22+J23</f>
        <v>109732</v>
      </c>
      <c r="K20" s="18">
        <f>K21+K22+K23</f>
        <v>75875</v>
      </c>
      <c r="L20" s="18">
        <f>L21+L22+L23</f>
        <v>115698</v>
      </c>
      <c r="M20" s="18">
        <f t="shared" si="6"/>
        <v>42246</v>
      </c>
      <c r="N20" s="18">
        <f t="shared" si="6"/>
        <v>25609</v>
      </c>
      <c r="O20" s="12">
        <f aca="true" t="shared" si="7" ref="O20:O26">SUM(B20:N20)</f>
        <v>1007091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80806</v>
      </c>
      <c r="C21" s="14">
        <v>52665</v>
      </c>
      <c r="D21" s="14">
        <v>48827</v>
      </c>
      <c r="E21" s="14">
        <v>8278</v>
      </c>
      <c r="F21" s="14">
        <v>44099</v>
      </c>
      <c r="G21" s="14">
        <v>67752</v>
      </c>
      <c r="H21" s="14">
        <v>55777</v>
      </c>
      <c r="I21" s="14">
        <v>14993</v>
      </c>
      <c r="J21" s="14">
        <v>63623</v>
      </c>
      <c r="K21" s="14">
        <v>43292</v>
      </c>
      <c r="L21" s="14">
        <v>63960</v>
      </c>
      <c r="M21" s="14">
        <v>23464</v>
      </c>
      <c r="N21" s="14">
        <v>13671</v>
      </c>
      <c r="O21" s="12">
        <f t="shared" si="7"/>
        <v>581207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60306</v>
      </c>
      <c r="C22" s="14">
        <v>33648</v>
      </c>
      <c r="D22" s="14">
        <v>34765</v>
      </c>
      <c r="E22" s="14">
        <v>5431</v>
      </c>
      <c r="F22" s="14">
        <v>30587</v>
      </c>
      <c r="G22" s="14">
        <v>45475</v>
      </c>
      <c r="H22" s="14">
        <v>36633</v>
      </c>
      <c r="I22" s="14">
        <v>9642</v>
      </c>
      <c r="J22" s="14">
        <v>45137</v>
      </c>
      <c r="K22" s="14">
        <v>31660</v>
      </c>
      <c r="L22" s="14">
        <v>50622</v>
      </c>
      <c r="M22" s="14">
        <v>18274</v>
      </c>
      <c r="N22" s="14">
        <v>11670</v>
      </c>
      <c r="O22" s="12">
        <f t="shared" si="7"/>
        <v>413850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1587</v>
      </c>
      <c r="C23" s="14">
        <v>1356</v>
      </c>
      <c r="D23" s="14">
        <v>843</v>
      </c>
      <c r="E23" s="14">
        <v>188</v>
      </c>
      <c r="F23" s="14">
        <v>1021</v>
      </c>
      <c r="G23" s="14">
        <v>1893</v>
      </c>
      <c r="H23" s="14">
        <v>1070</v>
      </c>
      <c r="I23" s="14">
        <v>289</v>
      </c>
      <c r="J23" s="14">
        <v>972</v>
      </c>
      <c r="K23" s="14">
        <v>923</v>
      </c>
      <c r="L23" s="14">
        <v>1116</v>
      </c>
      <c r="M23" s="14">
        <v>508</v>
      </c>
      <c r="N23" s="14">
        <v>268</v>
      </c>
      <c r="O23" s="12">
        <f t="shared" si="7"/>
        <v>12034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105564</v>
      </c>
      <c r="C24" s="14">
        <f>C25+C26</f>
        <v>80774</v>
      </c>
      <c r="D24" s="14">
        <f>D25+D26</f>
        <v>84280</v>
      </c>
      <c r="E24" s="14">
        <f>E25+E26</f>
        <v>16725</v>
      </c>
      <c r="F24" s="14">
        <f aca="true" t="shared" si="8" ref="F24:N24">F25+F26</f>
        <v>77136</v>
      </c>
      <c r="G24" s="14">
        <f t="shared" si="8"/>
        <v>116654</v>
      </c>
      <c r="H24" s="14">
        <f>H25+H26</f>
        <v>76099</v>
      </c>
      <c r="I24" s="14">
        <f>I25+I26</f>
        <v>20906</v>
      </c>
      <c r="J24" s="14">
        <f>J25+J26</f>
        <v>77312</v>
      </c>
      <c r="K24" s="14">
        <f>K25+K26</f>
        <v>63706</v>
      </c>
      <c r="L24" s="14">
        <f>L25+L26</f>
        <v>67072</v>
      </c>
      <c r="M24" s="14">
        <f t="shared" si="8"/>
        <v>21598</v>
      </c>
      <c r="N24" s="14">
        <f t="shared" si="8"/>
        <v>12672</v>
      </c>
      <c r="O24" s="12">
        <f t="shared" si="7"/>
        <v>820498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75461</v>
      </c>
      <c r="C25" s="14">
        <v>63867</v>
      </c>
      <c r="D25" s="14">
        <v>62761</v>
      </c>
      <c r="E25" s="14">
        <v>13368</v>
      </c>
      <c r="F25" s="14">
        <v>59454</v>
      </c>
      <c r="G25" s="14">
        <v>92534</v>
      </c>
      <c r="H25" s="14">
        <v>60895</v>
      </c>
      <c r="I25" s="14">
        <v>17251</v>
      </c>
      <c r="J25" s="14">
        <v>57021</v>
      </c>
      <c r="K25" s="14">
        <v>49744</v>
      </c>
      <c r="L25" s="14">
        <v>49420</v>
      </c>
      <c r="M25" s="14">
        <v>15964</v>
      </c>
      <c r="N25" s="14">
        <v>8825</v>
      </c>
      <c r="O25" s="12">
        <f t="shared" si="7"/>
        <v>626565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30103</v>
      </c>
      <c r="C26" s="14">
        <v>16907</v>
      </c>
      <c r="D26" s="14">
        <v>21519</v>
      </c>
      <c r="E26" s="14">
        <v>3357</v>
      </c>
      <c r="F26" s="14">
        <v>17682</v>
      </c>
      <c r="G26" s="14">
        <v>24120</v>
      </c>
      <c r="H26" s="14">
        <v>15204</v>
      </c>
      <c r="I26" s="14">
        <v>3655</v>
      </c>
      <c r="J26" s="14">
        <v>20291</v>
      </c>
      <c r="K26" s="14">
        <v>13962</v>
      </c>
      <c r="L26" s="14">
        <v>17652</v>
      </c>
      <c r="M26" s="14">
        <v>5634</v>
      </c>
      <c r="N26" s="14">
        <v>3847</v>
      </c>
      <c r="O26" s="12">
        <f t="shared" si="7"/>
        <v>193933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2.18561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2.8807</v>
      </c>
      <c r="F28" s="23">
        <f t="shared" si="9"/>
        <v>2.2515</v>
      </c>
      <c r="G28" s="23">
        <f t="shared" si="9"/>
        <v>1.7247999999999999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2.18561</v>
      </c>
      <c r="C29" s="23">
        <v>2.2981</v>
      </c>
      <c r="D29" s="23">
        <v>1.9607</v>
      </c>
      <c r="E29" s="23">
        <v>2.8807</v>
      </c>
      <c r="F29" s="23">
        <v>2.2515</v>
      </c>
      <c r="G29" s="23">
        <v>1.7299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-0.0051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2662.1600000000003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2662.1600000000003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622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622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4.28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1032412.39175</v>
      </c>
      <c r="C36" s="60">
        <f aca="true" t="shared" si="11" ref="C36:N36">C37+C38+C39+C40</f>
        <v>784978.2677999999</v>
      </c>
      <c r="D36" s="60">
        <f t="shared" si="11"/>
        <v>732317.4835000001</v>
      </c>
      <c r="E36" s="60">
        <f t="shared" si="11"/>
        <v>174386.0552</v>
      </c>
      <c r="F36" s="60">
        <f t="shared" si="11"/>
        <v>706572.2005</v>
      </c>
      <c r="G36" s="60">
        <f t="shared" si="11"/>
        <v>838208.902</v>
      </c>
      <c r="H36" s="60">
        <f t="shared" si="11"/>
        <v>731223.0228</v>
      </c>
      <c r="I36" s="60">
        <f>I37+I38+I39+I40</f>
        <v>205613.31040000002</v>
      </c>
      <c r="J36" s="60">
        <f>J37+J38+J39+J40</f>
        <v>849971.8922</v>
      </c>
      <c r="K36" s="60">
        <f>K37+K38+K39+K40</f>
        <v>719046.6484</v>
      </c>
      <c r="L36" s="60">
        <f>L37+L38+L39+L40</f>
        <v>851649.239</v>
      </c>
      <c r="M36" s="60">
        <f t="shared" si="11"/>
        <v>425970.2475</v>
      </c>
      <c r="N36" s="60">
        <f t="shared" si="11"/>
        <v>229506.8824</v>
      </c>
      <c r="O36" s="60">
        <f>O37+O38+O39+O40</f>
        <v>8281856.54345</v>
      </c>
    </row>
    <row r="37" spans="1:15" ht="18.75" customHeight="1">
      <c r="A37" s="57" t="s">
        <v>50</v>
      </c>
      <c r="B37" s="54">
        <f aca="true" t="shared" si="12" ref="B37:N37">B29*B7</f>
        <v>1027619.18175</v>
      </c>
      <c r="C37" s="54">
        <f t="shared" si="12"/>
        <v>781441.3278</v>
      </c>
      <c r="D37" s="54">
        <f t="shared" si="12"/>
        <v>722135.6135000001</v>
      </c>
      <c r="E37" s="54">
        <f t="shared" si="12"/>
        <v>174386.0552</v>
      </c>
      <c r="F37" s="54">
        <f t="shared" si="12"/>
        <v>703654.5405</v>
      </c>
      <c r="G37" s="54">
        <f t="shared" si="12"/>
        <v>833362.026</v>
      </c>
      <c r="H37" s="54">
        <f t="shared" si="12"/>
        <v>727615.6328</v>
      </c>
      <c r="I37" s="54">
        <f>I29*I7</f>
        <v>205613.31040000002</v>
      </c>
      <c r="J37" s="54">
        <f>J29*J7</f>
        <v>840634.1722</v>
      </c>
      <c r="K37" s="54">
        <f>K29*K7</f>
        <v>705015.1884</v>
      </c>
      <c r="L37" s="54">
        <f>L29*L7</f>
        <v>842929.909</v>
      </c>
      <c r="M37" s="54">
        <f t="shared" si="12"/>
        <v>420647.1375</v>
      </c>
      <c r="N37" s="54">
        <f t="shared" si="12"/>
        <v>228482.5024</v>
      </c>
      <c r="O37" s="56">
        <f>SUM(B37:N37)</f>
        <v>8213536.597449999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-2456.8740000000003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-2456.8740000000003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2662.1600000000003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2662.1600000000003</v>
      </c>
    </row>
    <row r="40" spans="1:26" ht="18.75" customHeight="1">
      <c r="A40" s="2" t="s">
        <v>53</v>
      </c>
      <c r="B40" s="54">
        <v>4793.21</v>
      </c>
      <c r="C40" s="54">
        <v>3536.94</v>
      </c>
      <c r="D40" s="54">
        <v>10181.87</v>
      </c>
      <c r="E40" s="54">
        <v>0</v>
      </c>
      <c r="F40" s="54">
        <v>2917.66</v>
      </c>
      <c r="G40" s="54">
        <v>4641.59</v>
      </c>
      <c r="H40" s="54">
        <v>3607.39</v>
      </c>
      <c r="I40" s="54">
        <v>0</v>
      </c>
      <c r="J40" s="54">
        <v>9337.72</v>
      </c>
      <c r="K40" s="54">
        <v>14031.46</v>
      </c>
      <c r="L40" s="54">
        <v>8719.33</v>
      </c>
      <c r="M40" s="54">
        <v>5323.11</v>
      </c>
      <c r="N40" s="54">
        <v>1024.38</v>
      </c>
      <c r="O40" s="56">
        <f>SUM(B40:N40)</f>
        <v>68114.66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-79128</v>
      </c>
      <c r="C42" s="25">
        <f aca="true" t="shared" si="15" ref="C42:N42">+C43+C46+C58+C59</f>
        <v>-79980</v>
      </c>
      <c r="D42" s="25">
        <f t="shared" si="15"/>
        <v>-79076.07</v>
      </c>
      <c r="E42" s="25">
        <f t="shared" si="15"/>
        <v>-10380</v>
      </c>
      <c r="F42" s="25">
        <f t="shared" si="15"/>
        <v>-50540</v>
      </c>
      <c r="G42" s="25">
        <f t="shared" si="15"/>
        <v>-86016</v>
      </c>
      <c r="H42" s="25">
        <f t="shared" si="15"/>
        <v>-77268</v>
      </c>
      <c r="I42" s="25">
        <f>+I43+I46+I58+I59</f>
        <v>-23280</v>
      </c>
      <c r="J42" s="25">
        <f>+J43+J46+J58+J59</f>
        <v>-46676</v>
      </c>
      <c r="K42" s="25">
        <f>+K43+K46+K58+K59</f>
        <v>-62500</v>
      </c>
      <c r="L42" s="25">
        <f>+L43+L46+L58+L59</f>
        <v>-49796</v>
      </c>
      <c r="M42" s="25">
        <f t="shared" si="15"/>
        <v>-31584</v>
      </c>
      <c r="N42" s="25">
        <f t="shared" si="15"/>
        <v>-20992</v>
      </c>
      <c r="O42" s="25">
        <f>+O43+O46+O58+O59</f>
        <v>-697216.07</v>
      </c>
    </row>
    <row r="43" spans="1:15" ht="18.75" customHeight="1">
      <c r="A43" s="17" t="s">
        <v>55</v>
      </c>
      <c r="B43" s="26">
        <f>B44+B45</f>
        <v>-79128</v>
      </c>
      <c r="C43" s="26">
        <f>C44+C45</f>
        <v>-79980</v>
      </c>
      <c r="D43" s="26">
        <f>D44+D45</f>
        <v>-56912</v>
      </c>
      <c r="E43" s="26">
        <f>E44+E45</f>
        <v>-10380</v>
      </c>
      <c r="F43" s="26">
        <f aca="true" t="shared" si="16" ref="F43:N43">F44+F45</f>
        <v>-50040</v>
      </c>
      <c r="G43" s="26">
        <f t="shared" si="16"/>
        <v>-85516</v>
      </c>
      <c r="H43" s="26">
        <f t="shared" si="16"/>
        <v>-77268</v>
      </c>
      <c r="I43" s="26">
        <f>I44+I45</f>
        <v>-22280</v>
      </c>
      <c r="J43" s="26">
        <f>J44+J45</f>
        <v>-46676</v>
      </c>
      <c r="K43" s="26">
        <f>K44+K45</f>
        <v>-62500</v>
      </c>
      <c r="L43" s="26">
        <f>L44+L45</f>
        <v>-49796</v>
      </c>
      <c r="M43" s="26">
        <f t="shared" si="16"/>
        <v>-31584</v>
      </c>
      <c r="N43" s="26">
        <f t="shared" si="16"/>
        <v>-20992</v>
      </c>
      <c r="O43" s="25">
        <f aca="true" t="shared" si="17" ref="O43:O59">SUM(B43:N43)</f>
        <v>-673052</v>
      </c>
    </row>
    <row r="44" spans="1:26" ht="18.75" customHeight="1">
      <c r="A44" s="13" t="s">
        <v>56</v>
      </c>
      <c r="B44" s="20">
        <f>ROUND(-B9*$D$3,2)</f>
        <v>-79128</v>
      </c>
      <c r="C44" s="20">
        <f>ROUND(-C9*$D$3,2)</f>
        <v>-79980</v>
      </c>
      <c r="D44" s="20">
        <f>ROUND(-D9*$D$3,2)</f>
        <v>-56912</v>
      </c>
      <c r="E44" s="20">
        <f>ROUND(-E9*$D$3,2)</f>
        <v>-10380</v>
      </c>
      <c r="F44" s="20">
        <f aca="true" t="shared" si="18" ref="F44:N44">ROUND(-F9*$D$3,2)</f>
        <v>-50040</v>
      </c>
      <c r="G44" s="20">
        <f t="shared" si="18"/>
        <v>-85516</v>
      </c>
      <c r="H44" s="20">
        <f t="shared" si="18"/>
        <v>-77268</v>
      </c>
      <c r="I44" s="20">
        <f>ROUND(-I9*$D$3,2)</f>
        <v>-22280</v>
      </c>
      <c r="J44" s="20">
        <f>ROUND(-J9*$D$3,2)</f>
        <v>-46676</v>
      </c>
      <c r="K44" s="20">
        <f>ROUND(-K9*$D$3,2)</f>
        <v>-62500</v>
      </c>
      <c r="L44" s="20">
        <f>ROUND(-L9*$D$3,2)</f>
        <v>-49796</v>
      </c>
      <c r="M44" s="20">
        <f t="shared" si="18"/>
        <v>-31584</v>
      </c>
      <c r="N44" s="20">
        <f t="shared" si="18"/>
        <v>-20992</v>
      </c>
      <c r="O44" s="46">
        <f t="shared" si="17"/>
        <v>-673052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-22164.07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-24164.07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-500-21664.07</f>
        <v>-22164.07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-24164.07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953284.39175</v>
      </c>
      <c r="C61" s="29">
        <f t="shared" si="21"/>
        <v>704998.2677999999</v>
      </c>
      <c r="D61" s="29">
        <f t="shared" si="21"/>
        <v>653241.4135</v>
      </c>
      <c r="E61" s="29">
        <f t="shared" si="21"/>
        <v>164006.0552</v>
      </c>
      <c r="F61" s="29">
        <f t="shared" si="21"/>
        <v>656032.2005</v>
      </c>
      <c r="G61" s="29">
        <f t="shared" si="21"/>
        <v>752192.902</v>
      </c>
      <c r="H61" s="29">
        <f t="shared" si="21"/>
        <v>653955.0228</v>
      </c>
      <c r="I61" s="29">
        <f t="shared" si="21"/>
        <v>182333.31040000002</v>
      </c>
      <c r="J61" s="29">
        <f>+J36+J42</f>
        <v>803295.8922</v>
      </c>
      <c r="K61" s="29">
        <f>+K36+K42</f>
        <v>656546.6484</v>
      </c>
      <c r="L61" s="29">
        <f>+L36+L42</f>
        <v>801853.239</v>
      </c>
      <c r="M61" s="29">
        <f t="shared" si="21"/>
        <v>394386.2475</v>
      </c>
      <c r="N61" s="29">
        <f t="shared" si="21"/>
        <v>208514.8824</v>
      </c>
      <c r="O61" s="29">
        <f>SUM(B61:N61)</f>
        <v>7584640.4734499995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953284.39</v>
      </c>
      <c r="C64" s="36">
        <f aca="true" t="shared" si="22" ref="C64:N64">SUM(C65:C78)</f>
        <v>704998.26</v>
      </c>
      <c r="D64" s="36">
        <f t="shared" si="22"/>
        <v>653241.41</v>
      </c>
      <c r="E64" s="36">
        <f t="shared" si="22"/>
        <v>164006.06</v>
      </c>
      <c r="F64" s="36">
        <f t="shared" si="22"/>
        <v>656032.2</v>
      </c>
      <c r="G64" s="36">
        <f t="shared" si="22"/>
        <v>752192.91</v>
      </c>
      <c r="H64" s="36">
        <f t="shared" si="22"/>
        <v>653955.03</v>
      </c>
      <c r="I64" s="36">
        <f t="shared" si="22"/>
        <v>182333.31</v>
      </c>
      <c r="J64" s="36">
        <f t="shared" si="22"/>
        <v>803295.89</v>
      </c>
      <c r="K64" s="36">
        <f t="shared" si="22"/>
        <v>656546.65</v>
      </c>
      <c r="L64" s="36">
        <f t="shared" si="22"/>
        <v>801853.24</v>
      </c>
      <c r="M64" s="36">
        <f t="shared" si="22"/>
        <v>394386.25</v>
      </c>
      <c r="N64" s="36">
        <f t="shared" si="22"/>
        <v>208514.88</v>
      </c>
      <c r="O64" s="29">
        <f>SUM(O65:O78)</f>
        <v>7584640.48</v>
      </c>
    </row>
    <row r="65" spans="1:16" ht="18.75" customHeight="1">
      <c r="A65" s="17" t="s">
        <v>70</v>
      </c>
      <c r="B65" s="36">
        <v>179742.36</v>
      </c>
      <c r="C65" s="36">
        <v>199006.89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378749.25</v>
      </c>
      <c r="P65"/>
    </row>
    <row r="66" spans="1:16" ht="18.75" customHeight="1">
      <c r="A66" s="17" t="s">
        <v>71</v>
      </c>
      <c r="B66" s="36">
        <v>773542.03</v>
      </c>
      <c r="C66" s="36">
        <v>505991.37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1279533.4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653241.41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653241.41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164006.06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164006.06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656032.2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656032.2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752192.91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752192.91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653955.03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653955.03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182333.31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182333.31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803295.89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803295.89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656546.65</v>
      </c>
      <c r="L74" s="35">
        <v>0</v>
      </c>
      <c r="M74" s="35">
        <v>0</v>
      </c>
      <c r="N74" s="35">
        <v>0</v>
      </c>
      <c r="O74" s="29">
        <f t="shared" si="23"/>
        <v>656546.65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801853.24</v>
      </c>
      <c r="M75" s="35">
        <v>0</v>
      </c>
      <c r="N75" s="61">
        <v>0</v>
      </c>
      <c r="O75" s="26">
        <f t="shared" si="23"/>
        <v>801853.24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394386.25</v>
      </c>
      <c r="N76" s="35">
        <v>0</v>
      </c>
      <c r="O76" s="29">
        <f t="shared" si="23"/>
        <v>394386.25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208514.88</v>
      </c>
      <c r="O77" s="26">
        <f t="shared" si="23"/>
        <v>208514.88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2.4633795510020553</v>
      </c>
      <c r="C82" s="44">
        <v>2.609025756966932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2.1305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2.8807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1.7303261344293603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2018-07-31T21:24:45Z</dcterms:modified>
  <cp:category/>
  <cp:version/>
  <cp:contentType/>
  <cp:contentStatus/>
</cp:coreProperties>
</file>