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<sst xmlns="http://schemas.openxmlformats.org/spreadsheetml/2006/main" count="112" uniqueCount="110">
  <si>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</si>
  <si>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</si>
  <si>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</si>
  <si>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</si>
  <si>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</si>
  <si>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</si>
  <si>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</si>
  <si>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</si>
  <si>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</si>
  <si>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</si>
  <si>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</si>
  <si>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</si>
  <si>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</si>
  <si>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</si>
  <si>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</si>
  <si>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</si>
  <si>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</si>
  <si>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</si>
  <si>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</si>
  <si>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</si>
  <si>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</si>
  <si>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</si>
  <si>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</si>
  <si>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</si>
  <si>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</si>
  <si>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</si>
  <si>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</si>
  <si>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</si>
  <si>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</si>
  <si>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</si>
  <si>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</si>
  <si>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</si>
  <si>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</si>
  <si>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</si>
  <si>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</si>
  <si>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</si>
  <si>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</si>
  <si>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</si>
  <si>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</si>
  <si>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</si>
  <si>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</si>
  <si>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</si>
  <si>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</si>
  <si>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</si>
  <si>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</si>
  <si>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</si>
  <si>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</si>
  <si>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</si>
  <si>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</si>
  <si>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</si>
  <si>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</si>
  <si>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</si>
  <si>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</si>
  <si>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</si>
  <si>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</si>
  <si>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</si>
  <si>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</si>
  <si>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</si>
  <si>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</si>
  <si>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</si>
  <si>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</si>
  <si>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</si>
  <si>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</si>
  <si>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</si>
  <si>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</si>
  <si>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</si>
  <si>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</si>
  <si>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</si>
  <si>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</si>
  <si>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</si>
  <si>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</si>
  <si>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</si>
  <si>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</si>
  <si>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</si>
  <si>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</si>
  <si>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</si>
  <si>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</si>
  <si>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</si>
  <si>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</si>
  <si>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</si>
  <si>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</si>
  <si>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</si>
  <si>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</si>
  <si>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</si>
  <si>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</si>
  <si>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</si>
  <si>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</si>
  <si>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</si>
  <si>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</si>
  <si>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</si>
  <si>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</si>
  <si>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</si>
  <si>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</si>
  <si>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</si>
  <si>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</si>
  <si>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</si>
  <si>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</si>
  <si>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</si>
  <si>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</si>
  <si>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</si>
  <si>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</si>
  <si>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</si>
  <si>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</si>
  <si>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</si>
  <si>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</si>
  <si>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</si>
  <si>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</si>
  <si>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</si>
  <si>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</si>
  <si>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21/07/18 - VENCIMENTO 27/07/18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</si>
</sst>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338623</v>
      </c>
      <c r="C7" s="10">
        <f>C8+C20+C24</f>
        <v>229054</v>
      </c>
      <c r="D7" s="10">
        <f>D8+D20+D24</f>
        <v>281698</v>
      </c>
      <c r="E7" s="10">
        <f>E8+E20+E24</f>
        <v>43776</v>
      </c>
      <c r="F7" s="10">
        <f aca="true" t="shared" si="0" ref="F7:N7">F8+F20+F24</f>
        <v>222347</v>
      </c>
      <c r="G7" s="10">
        <f t="shared" si="0"/>
        <v>334333</v>
      </c>
      <c r="H7" s="10">
        <f>H8+H20+H24</f>
        <v>232970</v>
      </c>
      <c r="I7" s="10">
        <f>I8+I20+I24</f>
        <v>61978</v>
      </c>
      <c r="J7" s="10">
        <f>J8+J20+J24</f>
        <v>284290</v>
      </c>
      <c r="K7" s="10">
        <f>K8+K20+K24</f>
        <v>207179</v>
      </c>
      <c r="L7" s="10">
        <f>L8+L20+L24</f>
        <v>264707</v>
      </c>
      <c r="M7" s="10">
        <f t="shared" si="0"/>
        <v>89254</v>
      </c>
      <c r="N7" s="10">
        <f t="shared" si="0"/>
        <v>54955</v>
      </c>
      <c r="O7" s="10">
        <f>+O8+O20+O24</f>
        <v>2645164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165023</v>
      </c>
      <c r="C8" s="12">
        <f>+C9+C12+C16</f>
        <v>119094</v>
      </c>
      <c r="D8" s="12">
        <f>+D9+D12+D16</f>
        <v>153485</v>
      </c>
      <c r="E8" s="12">
        <f>+E9+E12+E16</f>
        <v>21952</v>
      </c>
      <c r="F8" s="12">
        <f aca="true" t="shared" si="1" ref="F8:N8">+F9+F12+F16</f>
        <v>114652</v>
      </c>
      <c r="G8" s="12">
        <f t="shared" si="1"/>
        <v>173540</v>
      </c>
      <c r="H8" s="12">
        <f>+H9+H12+H16</f>
        <v>119677</v>
      </c>
      <c r="I8" s="12">
        <f>+I9+I12+I16</f>
        <v>32008</v>
      </c>
      <c r="J8" s="12">
        <f>+J9+J12+J16</f>
        <v>148338</v>
      </c>
      <c r="K8" s="12">
        <f>+K9+K12+K16</f>
        <v>109320</v>
      </c>
      <c r="L8" s="12">
        <f>+L9+L12+L16</f>
        <v>132422</v>
      </c>
      <c r="M8" s="12">
        <f t="shared" si="1"/>
        <v>49047</v>
      </c>
      <c r="N8" s="12">
        <f t="shared" si="1"/>
        <v>31977</v>
      </c>
      <c r="O8" s="12">
        <f>SUM(B8:N8)</f>
        <v>1370535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20258</v>
      </c>
      <c r="C9" s="14">
        <v>19726</v>
      </c>
      <c r="D9" s="14">
        <v>16206</v>
      </c>
      <c r="E9" s="14">
        <v>2610</v>
      </c>
      <c r="F9" s="14">
        <v>12875</v>
      </c>
      <c r="G9" s="14">
        <v>21771</v>
      </c>
      <c r="H9" s="14">
        <v>18999</v>
      </c>
      <c r="I9" s="14">
        <v>5170</v>
      </c>
      <c r="J9" s="14">
        <v>13155</v>
      </c>
      <c r="K9" s="14">
        <v>16162</v>
      </c>
      <c r="L9" s="14">
        <v>13432</v>
      </c>
      <c r="M9" s="14">
        <v>6782</v>
      </c>
      <c r="N9" s="14">
        <v>4505</v>
      </c>
      <c r="O9" s="12">
        <f aca="true" t="shared" si="2" ref="O9:O19">SUM(B9:N9)</f>
        <v>171651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20258</v>
      </c>
      <c r="C10" s="14">
        <f>+C9-C11</f>
        <v>19726</v>
      </c>
      <c r="D10" s="14">
        <f>+D9-D11</f>
        <v>16206</v>
      </c>
      <c r="E10" s="14">
        <f>+E9-E11</f>
        <v>2610</v>
      </c>
      <c r="F10" s="14">
        <f aca="true" t="shared" si="3" ref="F10:N10">+F9-F11</f>
        <v>12875</v>
      </c>
      <c r="G10" s="14">
        <f t="shared" si="3"/>
        <v>21771</v>
      </c>
      <c r="H10" s="14">
        <f>+H9-H11</f>
        <v>18999</v>
      </c>
      <c r="I10" s="14">
        <f>+I9-I11</f>
        <v>5170</v>
      </c>
      <c r="J10" s="14">
        <f>+J9-J11</f>
        <v>13155</v>
      </c>
      <c r="K10" s="14">
        <f>+K9-K11</f>
        <v>16162</v>
      </c>
      <c r="L10" s="14">
        <f>+L9-L11</f>
        <v>13432</v>
      </c>
      <c r="M10" s="14">
        <f t="shared" si="3"/>
        <v>6782</v>
      </c>
      <c r="N10" s="14">
        <f t="shared" si="3"/>
        <v>4505</v>
      </c>
      <c r="O10" s="12">
        <f t="shared" si="2"/>
        <v>171651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137303</v>
      </c>
      <c r="C12" s="14">
        <f>C13+C14+C15</f>
        <v>94087</v>
      </c>
      <c r="D12" s="14">
        <f>D13+D14+D15</f>
        <v>131144</v>
      </c>
      <c r="E12" s="14">
        <f>E13+E14+E15</f>
        <v>18434</v>
      </c>
      <c r="F12" s="14">
        <f aca="true" t="shared" si="4" ref="F12:N12">F13+F14+F15</f>
        <v>96506</v>
      </c>
      <c r="G12" s="14">
        <f t="shared" si="4"/>
        <v>143203</v>
      </c>
      <c r="H12" s="14">
        <f>H13+H14+H15</f>
        <v>95477</v>
      </c>
      <c r="I12" s="14">
        <f>I13+I14+I15</f>
        <v>25477</v>
      </c>
      <c r="J12" s="14">
        <f>J13+J14+J15</f>
        <v>127998</v>
      </c>
      <c r="K12" s="14">
        <f>K13+K14+K15</f>
        <v>88138</v>
      </c>
      <c r="L12" s="14">
        <f>L13+L14+L15</f>
        <v>112198</v>
      </c>
      <c r="M12" s="14">
        <f t="shared" si="4"/>
        <v>40301</v>
      </c>
      <c r="N12" s="14">
        <f t="shared" si="4"/>
        <v>26436</v>
      </c>
      <c r="O12" s="12">
        <f t="shared" si="2"/>
        <v>1136702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70977</v>
      </c>
      <c r="C13" s="14">
        <v>49913</v>
      </c>
      <c r="D13" s="14">
        <v>65902</v>
      </c>
      <c r="E13" s="14">
        <v>9312</v>
      </c>
      <c r="F13" s="14">
        <v>49129</v>
      </c>
      <c r="G13" s="14">
        <v>72856</v>
      </c>
      <c r="H13" s="14">
        <v>49667</v>
      </c>
      <c r="I13" s="14">
        <v>13565</v>
      </c>
      <c r="J13" s="14">
        <v>65550</v>
      </c>
      <c r="K13" s="14">
        <v>43806</v>
      </c>
      <c r="L13" s="14">
        <v>54090</v>
      </c>
      <c r="M13" s="14">
        <v>18686</v>
      </c>
      <c r="N13" s="14">
        <v>11970</v>
      </c>
      <c r="O13" s="12">
        <f t="shared" si="2"/>
        <v>575423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64372</v>
      </c>
      <c r="C14" s="14">
        <v>42210</v>
      </c>
      <c r="D14" s="14">
        <v>63741</v>
      </c>
      <c r="E14" s="14">
        <v>8755</v>
      </c>
      <c r="F14" s="14">
        <v>45720</v>
      </c>
      <c r="G14" s="14">
        <v>67000</v>
      </c>
      <c r="H14" s="14">
        <v>44248</v>
      </c>
      <c r="I14" s="14">
        <v>11442</v>
      </c>
      <c r="J14" s="14">
        <v>61070</v>
      </c>
      <c r="K14" s="14">
        <v>42918</v>
      </c>
      <c r="L14" s="14">
        <v>56744</v>
      </c>
      <c r="M14" s="14">
        <v>21051</v>
      </c>
      <c r="N14" s="14">
        <v>14129</v>
      </c>
      <c r="O14" s="12">
        <f t="shared" si="2"/>
        <v>543400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1954</v>
      </c>
      <c r="C15" s="14">
        <v>1964</v>
      </c>
      <c r="D15" s="14">
        <v>1501</v>
      </c>
      <c r="E15" s="14">
        <v>367</v>
      </c>
      <c r="F15" s="14">
        <v>1657</v>
      </c>
      <c r="G15" s="14">
        <v>3347</v>
      </c>
      <c r="H15" s="14">
        <v>1562</v>
      </c>
      <c r="I15" s="14">
        <v>470</v>
      </c>
      <c r="J15" s="14">
        <v>1378</v>
      </c>
      <c r="K15" s="14">
        <v>1414</v>
      </c>
      <c r="L15" s="14">
        <v>1364</v>
      </c>
      <c r="M15" s="14">
        <v>564</v>
      </c>
      <c r="N15" s="14">
        <v>337</v>
      </c>
      <c r="O15" s="12">
        <f t="shared" si="2"/>
        <v>17879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7462</v>
      </c>
      <c r="C16" s="14">
        <f>C17+C18+C19</f>
        <v>5281</v>
      </c>
      <c r="D16" s="14">
        <f>D17+D18+D19</f>
        <v>6135</v>
      </c>
      <c r="E16" s="14">
        <f>E17+E18+E19</f>
        <v>908</v>
      </c>
      <c r="F16" s="14">
        <f aca="true" t="shared" si="5" ref="F16:N16">F17+F18+F19</f>
        <v>5271</v>
      </c>
      <c r="G16" s="14">
        <f t="shared" si="5"/>
        <v>8566</v>
      </c>
      <c r="H16" s="14">
        <f>H17+H18+H19</f>
        <v>5201</v>
      </c>
      <c r="I16" s="14">
        <f>I17+I18+I19</f>
        <v>1361</v>
      </c>
      <c r="J16" s="14">
        <f>J17+J18+J19</f>
        <v>7185</v>
      </c>
      <c r="K16" s="14">
        <f>K17+K18+K19</f>
        <v>5020</v>
      </c>
      <c r="L16" s="14">
        <f>L17+L18+L19</f>
        <v>6792</v>
      </c>
      <c r="M16" s="14">
        <f t="shared" si="5"/>
        <v>1964</v>
      </c>
      <c r="N16" s="14">
        <f t="shared" si="5"/>
        <v>1036</v>
      </c>
      <c r="O16" s="12">
        <f t="shared" si="2"/>
        <v>62182</v>
      </c>
    </row>
    <row r="17" spans="1:26" ht="18.75" customHeight="1">
      <c r="A17" s="15" t="s">
        <v>16</v>
      </c>
      <c r="B17" s="14">
        <v>7437</v>
      </c>
      <c r="C17" s="14">
        <v>5271</v>
      </c>
      <c r="D17" s="14">
        <v>6128</v>
      </c>
      <c r="E17" s="14">
        <v>906</v>
      </c>
      <c r="F17" s="14">
        <v>5265</v>
      </c>
      <c r="G17" s="14">
        <v>8557</v>
      </c>
      <c r="H17" s="14">
        <v>5183</v>
      </c>
      <c r="I17" s="14">
        <v>1360</v>
      </c>
      <c r="J17" s="14">
        <v>7179</v>
      </c>
      <c r="K17" s="14">
        <v>4996</v>
      </c>
      <c r="L17" s="14">
        <v>6767</v>
      </c>
      <c r="M17" s="14">
        <v>1961</v>
      </c>
      <c r="N17" s="14">
        <v>1031</v>
      </c>
      <c r="O17" s="12">
        <f t="shared" si="2"/>
        <v>62041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16</v>
      </c>
      <c r="C18" s="14">
        <v>8</v>
      </c>
      <c r="D18" s="14">
        <v>6</v>
      </c>
      <c r="E18" s="14">
        <v>2</v>
      </c>
      <c r="F18" s="14">
        <v>4</v>
      </c>
      <c r="G18" s="14">
        <v>6</v>
      </c>
      <c r="H18" s="14">
        <v>13</v>
      </c>
      <c r="I18" s="14">
        <v>0</v>
      </c>
      <c r="J18" s="14">
        <v>2</v>
      </c>
      <c r="K18" s="14">
        <v>11</v>
      </c>
      <c r="L18" s="14">
        <v>12</v>
      </c>
      <c r="M18" s="14">
        <v>3</v>
      </c>
      <c r="N18" s="14">
        <v>5</v>
      </c>
      <c r="O18" s="12">
        <f t="shared" si="2"/>
        <v>88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9</v>
      </c>
      <c r="C19" s="14">
        <v>2</v>
      </c>
      <c r="D19" s="14">
        <v>1</v>
      </c>
      <c r="E19" s="14">
        <v>0</v>
      </c>
      <c r="F19" s="14">
        <v>2</v>
      </c>
      <c r="G19" s="14">
        <v>3</v>
      </c>
      <c r="H19" s="14">
        <v>5</v>
      </c>
      <c r="I19" s="14">
        <v>1</v>
      </c>
      <c r="J19" s="14">
        <v>4</v>
      </c>
      <c r="K19" s="14">
        <v>13</v>
      </c>
      <c r="L19" s="14">
        <v>13</v>
      </c>
      <c r="M19" s="14">
        <v>0</v>
      </c>
      <c r="N19" s="14">
        <v>0</v>
      </c>
      <c r="O19" s="12">
        <f t="shared" si="2"/>
        <v>53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96547</v>
      </c>
      <c r="C20" s="18">
        <f>C21+C22+C23</f>
        <v>55388</v>
      </c>
      <c r="D20" s="18">
        <f>D21+D22+D23</f>
        <v>64727</v>
      </c>
      <c r="E20" s="18">
        <f>E21+E22+E23</f>
        <v>10103</v>
      </c>
      <c r="F20" s="18">
        <f aca="true" t="shared" si="6" ref="F20:N20">F21+F22+F23</f>
        <v>54160</v>
      </c>
      <c r="G20" s="18">
        <f t="shared" si="6"/>
        <v>77467</v>
      </c>
      <c r="H20" s="18">
        <f>H21+H22+H23</f>
        <v>60787</v>
      </c>
      <c r="I20" s="18">
        <f>I21+I22+I23</f>
        <v>15741</v>
      </c>
      <c r="J20" s="18">
        <f>J21+J22+J23</f>
        <v>78698</v>
      </c>
      <c r="K20" s="18">
        <f>K21+K22+K23</f>
        <v>51378</v>
      </c>
      <c r="L20" s="18">
        <f>L21+L22+L23</f>
        <v>83441</v>
      </c>
      <c r="M20" s="18">
        <f t="shared" si="6"/>
        <v>25631</v>
      </c>
      <c r="N20" s="18">
        <f t="shared" si="6"/>
        <v>15049</v>
      </c>
      <c r="O20" s="12">
        <f aca="true" t="shared" si="7" ref="O20:O26">SUM(B20:N20)</f>
        <v>689117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53089</v>
      </c>
      <c r="C21" s="14">
        <v>32922</v>
      </c>
      <c r="D21" s="14">
        <v>34761</v>
      </c>
      <c r="E21" s="14">
        <v>5698</v>
      </c>
      <c r="F21" s="14">
        <v>30159</v>
      </c>
      <c r="G21" s="14">
        <v>42752</v>
      </c>
      <c r="H21" s="14">
        <v>34675</v>
      </c>
      <c r="I21" s="14">
        <v>9210</v>
      </c>
      <c r="J21" s="14">
        <v>42965</v>
      </c>
      <c r="K21" s="14">
        <v>27644</v>
      </c>
      <c r="L21" s="14">
        <v>42788</v>
      </c>
      <c r="M21" s="14">
        <v>13079</v>
      </c>
      <c r="N21" s="14">
        <v>7457</v>
      </c>
      <c r="O21" s="12">
        <f t="shared" si="7"/>
        <v>377199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42494</v>
      </c>
      <c r="C22" s="14">
        <v>21690</v>
      </c>
      <c r="D22" s="14">
        <v>29383</v>
      </c>
      <c r="E22" s="14">
        <v>4276</v>
      </c>
      <c r="F22" s="14">
        <v>23403</v>
      </c>
      <c r="G22" s="14">
        <v>33448</v>
      </c>
      <c r="H22" s="14">
        <v>25514</v>
      </c>
      <c r="I22" s="14">
        <v>6362</v>
      </c>
      <c r="J22" s="14">
        <v>35067</v>
      </c>
      <c r="K22" s="14">
        <v>23175</v>
      </c>
      <c r="L22" s="14">
        <v>39864</v>
      </c>
      <c r="M22" s="14">
        <v>12276</v>
      </c>
      <c r="N22" s="14">
        <v>7436</v>
      </c>
      <c r="O22" s="12">
        <f t="shared" si="7"/>
        <v>304388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964</v>
      </c>
      <c r="C23" s="14">
        <v>776</v>
      </c>
      <c r="D23" s="14">
        <v>583</v>
      </c>
      <c r="E23" s="14">
        <v>129</v>
      </c>
      <c r="F23" s="14">
        <v>598</v>
      </c>
      <c r="G23" s="14">
        <v>1267</v>
      </c>
      <c r="H23" s="14">
        <v>598</v>
      </c>
      <c r="I23" s="14">
        <v>169</v>
      </c>
      <c r="J23" s="14">
        <v>666</v>
      </c>
      <c r="K23" s="14">
        <v>559</v>
      </c>
      <c r="L23" s="14">
        <v>789</v>
      </c>
      <c r="M23" s="14">
        <v>276</v>
      </c>
      <c r="N23" s="14">
        <v>156</v>
      </c>
      <c r="O23" s="12">
        <f t="shared" si="7"/>
        <v>7530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77053</v>
      </c>
      <c r="C24" s="14">
        <f>C25+C26</f>
        <v>54572</v>
      </c>
      <c r="D24" s="14">
        <f>D25+D26</f>
        <v>63486</v>
      </c>
      <c r="E24" s="14">
        <f>E25+E26</f>
        <v>11721</v>
      </c>
      <c r="F24" s="14">
        <f aca="true" t="shared" si="8" ref="F24:N24">F25+F26</f>
        <v>53535</v>
      </c>
      <c r="G24" s="14">
        <f t="shared" si="8"/>
        <v>83326</v>
      </c>
      <c r="H24" s="14">
        <f>H25+H26</f>
        <v>52506</v>
      </c>
      <c r="I24" s="14">
        <f>I25+I26</f>
        <v>14229</v>
      </c>
      <c r="J24" s="14">
        <f>J25+J26</f>
        <v>57254</v>
      </c>
      <c r="K24" s="14">
        <f>K25+K26</f>
        <v>46481</v>
      </c>
      <c r="L24" s="14">
        <f>L25+L26</f>
        <v>48844</v>
      </c>
      <c r="M24" s="14">
        <f t="shared" si="8"/>
        <v>14576</v>
      </c>
      <c r="N24" s="14">
        <f t="shared" si="8"/>
        <v>7929</v>
      </c>
      <c r="O24" s="12">
        <f t="shared" si="7"/>
        <v>585512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53715</v>
      </c>
      <c r="C25" s="14">
        <v>41383</v>
      </c>
      <c r="D25" s="14">
        <v>46814</v>
      </c>
      <c r="E25" s="14">
        <v>8980</v>
      </c>
      <c r="F25" s="14">
        <v>40553</v>
      </c>
      <c r="G25" s="14">
        <v>64266</v>
      </c>
      <c r="H25" s="14">
        <v>41195</v>
      </c>
      <c r="I25" s="14">
        <v>11609</v>
      </c>
      <c r="J25" s="14">
        <v>40176</v>
      </c>
      <c r="K25" s="14">
        <v>34798</v>
      </c>
      <c r="L25" s="14">
        <v>35082</v>
      </c>
      <c r="M25" s="14">
        <v>10482</v>
      </c>
      <c r="N25" s="14">
        <v>5375</v>
      </c>
      <c r="O25" s="12">
        <f t="shared" si="7"/>
        <v>434428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23338</v>
      </c>
      <c r="C26" s="14">
        <v>13189</v>
      </c>
      <c r="D26" s="14">
        <v>16672</v>
      </c>
      <c r="E26" s="14">
        <v>2741</v>
      </c>
      <c r="F26" s="14">
        <v>12982</v>
      </c>
      <c r="G26" s="14">
        <v>19060</v>
      </c>
      <c r="H26" s="14">
        <v>11311</v>
      </c>
      <c r="I26" s="14">
        <v>2620</v>
      </c>
      <c r="J26" s="14">
        <v>17078</v>
      </c>
      <c r="K26" s="14">
        <v>11683</v>
      </c>
      <c r="L26" s="14">
        <v>13762</v>
      </c>
      <c r="M26" s="14">
        <v>4094</v>
      </c>
      <c r="N26" s="14">
        <v>2554</v>
      </c>
      <c r="O26" s="12">
        <f t="shared" si="7"/>
        <v>151084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716012.32418158</v>
      </c>
      <c r="C36" s="60">
        <f aca="true" t="shared" si="11" ref="C36:N36">C37+C38+C39+C40</f>
        <v>508497.059147</v>
      </c>
      <c r="D36" s="60">
        <f t="shared" si="11"/>
        <v>536777.7937849</v>
      </c>
      <c r="E36" s="60">
        <f t="shared" si="11"/>
        <v>121534.5094784</v>
      </c>
      <c r="F36" s="60">
        <f t="shared" si="11"/>
        <v>488590.12999135</v>
      </c>
      <c r="G36" s="60">
        <f t="shared" si="11"/>
        <v>583961.3084000001</v>
      </c>
      <c r="H36" s="60">
        <f t="shared" si="11"/>
        <v>491514.527</v>
      </c>
      <c r="I36" s="60">
        <f>I37+I38+I39+I40</f>
        <v>132835.3329956</v>
      </c>
      <c r="J36" s="60">
        <f>J37+J38+J39+J40</f>
        <v>593940.2716219999</v>
      </c>
      <c r="K36" s="60">
        <f>K37+K38+K39+K40</f>
        <v>514048.8412397</v>
      </c>
      <c r="L36" s="60">
        <f>L37+L38+L39+L40</f>
        <v>620951.9791203201</v>
      </c>
      <c r="M36" s="60">
        <f t="shared" si="11"/>
        <v>264758.66665322</v>
      </c>
      <c r="N36" s="60">
        <f t="shared" si="11"/>
        <v>139489.8767648</v>
      </c>
      <c r="O36" s="60">
        <f>O37+O38+O39+O40</f>
        <v>5712912.62037887</v>
      </c>
    </row>
    <row r="37" spans="1:15" ht="18.75" customHeight="1">
      <c r="A37" s="57" t="s">
        <v>50</v>
      </c>
      <c r="B37" s="54">
        <f aca="true" t="shared" si="12" ref="B37:N37">B29*B7</f>
        <v>710194.0179000001</v>
      </c>
      <c r="C37" s="54">
        <f t="shared" si="12"/>
        <v>504010.4216</v>
      </c>
      <c r="D37" s="54">
        <f t="shared" si="12"/>
        <v>526268.2036</v>
      </c>
      <c r="E37" s="54">
        <f t="shared" si="12"/>
        <v>121163.2128</v>
      </c>
      <c r="F37" s="54">
        <f t="shared" si="12"/>
        <v>485005.51109999995</v>
      </c>
      <c r="G37" s="54">
        <f t="shared" si="12"/>
        <v>578362.6567</v>
      </c>
      <c r="H37" s="54">
        <f t="shared" si="12"/>
        <v>487070.379</v>
      </c>
      <c r="I37" s="54">
        <f>I29*I7</f>
        <v>132527.55740000002</v>
      </c>
      <c r="J37" s="54">
        <f>J29*J7</f>
        <v>583931.6599999999</v>
      </c>
      <c r="K37" s="54">
        <f>K29*K7</f>
        <v>499591.4406</v>
      </c>
      <c r="L37" s="54">
        <f>L29*L7</f>
        <v>611526.1114</v>
      </c>
      <c r="M37" s="54">
        <f t="shared" si="12"/>
        <v>258970.481</v>
      </c>
      <c r="N37" s="54">
        <f t="shared" si="12"/>
        <v>138173.3565</v>
      </c>
      <c r="O37" s="56">
        <f>SUM(B37:N37)</f>
        <v>5636795.0095999995</v>
      </c>
    </row>
    <row r="38" spans="1:15" ht="18.75" customHeight="1">
      <c r="A38" s="57" t="s">
        <v>51</v>
      </c>
      <c r="B38" s="54">
        <f aca="true" t="shared" si="13" ref="B38:N38">B30*B7</f>
        <v>-2097.61371842</v>
      </c>
      <c r="C38" s="54">
        <f t="shared" si="13"/>
        <v>-1344.432453</v>
      </c>
      <c r="D38" s="54">
        <f t="shared" si="13"/>
        <v>-1563.4098150999998</v>
      </c>
      <c r="E38" s="54">
        <f t="shared" si="13"/>
        <v>-274.9833216</v>
      </c>
      <c r="F38" s="54">
        <f t="shared" si="13"/>
        <v>-1413.67110865</v>
      </c>
      <c r="G38" s="54">
        <f t="shared" si="13"/>
        <v>-1705.0983</v>
      </c>
      <c r="H38" s="54">
        <f t="shared" si="13"/>
        <v>-1304.632</v>
      </c>
      <c r="I38" s="54">
        <f>I30*I7</f>
        <v>-347.0644044</v>
      </c>
      <c r="J38" s="54">
        <f>J30*J7</f>
        <v>-1617.098378</v>
      </c>
      <c r="K38" s="54">
        <f>K30*K7</f>
        <v>-1318.8393603</v>
      </c>
      <c r="L38" s="54">
        <f>L30*L7</f>
        <v>-1654.48227968</v>
      </c>
      <c r="M38" s="54">
        <f t="shared" si="13"/>
        <v>-657.67434678</v>
      </c>
      <c r="N38" s="54">
        <f t="shared" si="13"/>
        <v>-402.3497352</v>
      </c>
      <c r="O38" s="25">
        <f>SUM(B38:N38)</f>
        <v>-15701.34922113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3438.55</v>
      </c>
      <c r="D40" s="54">
        <v>9911.6</v>
      </c>
      <c r="E40" s="54">
        <v>0</v>
      </c>
      <c r="F40" s="54">
        <v>2836.89</v>
      </c>
      <c r="G40" s="54">
        <v>4641.59</v>
      </c>
      <c r="H40" s="54">
        <v>3506.06</v>
      </c>
      <c r="I40" s="54">
        <v>0</v>
      </c>
      <c r="J40" s="54">
        <v>9079.11</v>
      </c>
      <c r="K40" s="54">
        <v>13657.64</v>
      </c>
      <c r="L40" s="54">
        <v>8478.11</v>
      </c>
      <c r="M40" s="54">
        <v>5174.7</v>
      </c>
      <c r="N40" s="54">
        <v>999.83</v>
      </c>
      <c r="O40" s="56">
        <f>SUM(B40:N40)</f>
        <v>66382.92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-81032</v>
      </c>
      <c r="C42" s="25">
        <f aca="true" t="shared" si="15" ref="C42:N42">+C43+C46+C58+C59</f>
        <v>-78904</v>
      </c>
      <c r="D42" s="25">
        <f t="shared" si="15"/>
        <v>-81129.99</v>
      </c>
      <c r="E42" s="25">
        <f t="shared" si="15"/>
        <v>-10440</v>
      </c>
      <c r="F42" s="25">
        <f t="shared" si="15"/>
        <v>-52000</v>
      </c>
      <c r="G42" s="25">
        <f t="shared" si="15"/>
        <v>-87584</v>
      </c>
      <c r="H42" s="25">
        <f t="shared" si="15"/>
        <v>-75996</v>
      </c>
      <c r="I42" s="25">
        <f>+I43+I46+I58+I59</f>
        <v>-21680</v>
      </c>
      <c r="J42" s="25">
        <f>+J43+J46+J58+J59</f>
        <v>-52620</v>
      </c>
      <c r="K42" s="25">
        <f>+K43+K46+K58+K59</f>
        <v>-64648</v>
      </c>
      <c r="L42" s="25">
        <f>+L43+L46+L58+L59</f>
        <v>-53728</v>
      </c>
      <c r="M42" s="25">
        <f t="shared" si="15"/>
        <v>-27128</v>
      </c>
      <c r="N42" s="25">
        <f t="shared" si="15"/>
        <v>-18020</v>
      </c>
      <c r="O42" s="25">
        <f>+O43+O46+O58+O59</f>
        <v>-704909.99</v>
      </c>
    </row>
    <row r="43" spans="1:15" ht="18.75" customHeight="1">
      <c r="A43" s="17" t="s">
        <v>55</v>
      </c>
      <c r="B43" s="26">
        <f>B44+B45</f>
        <v>-81032</v>
      </c>
      <c r="C43" s="26">
        <f>C44+C45</f>
        <v>-78904</v>
      </c>
      <c r="D43" s="26">
        <f>D44+D45</f>
        <v>-64824</v>
      </c>
      <c r="E43" s="26">
        <f>E44+E45</f>
        <v>-10440</v>
      </c>
      <c r="F43" s="26">
        <f aca="true" t="shared" si="16" ref="F43:N43">F44+F45</f>
        <v>-51500</v>
      </c>
      <c r="G43" s="26">
        <f t="shared" si="16"/>
        <v>-87084</v>
      </c>
      <c r="H43" s="26">
        <f t="shared" si="16"/>
        <v>-75996</v>
      </c>
      <c r="I43" s="26">
        <f>I44+I45</f>
        <v>-20680</v>
      </c>
      <c r="J43" s="26">
        <f>J44+J45</f>
        <v>-52620</v>
      </c>
      <c r="K43" s="26">
        <f>K44+K45</f>
        <v>-64648</v>
      </c>
      <c r="L43" s="26">
        <f>L44+L45</f>
        <v>-53728</v>
      </c>
      <c r="M43" s="26">
        <f t="shared" si="16"/>
        <v>-27128</v>
      </c>
      <c r="N43" s="26">
        <f t="shared" si="16"/>
        <v>-18020</v>
      </c>
      <c r="O43" s="25">
        <f aca="true" t="shared" si="17" ref="O43:O59">SUM(B43:N43)</f>
        <v>-686604</v>
      </c>
    </row>
    <row r="44" spans="1:26" ht="18.75" customHeight="1">
      <c r="A44" s="13" t="s">
        <v>56</v>
      </c>
      <c r="B44" s="20">
        <f>ROUND(-B9*$D$3,2)</f>
        <v>-81032</v>
      </c>
      <c r="C44" s="20">
        <f>ROUND(-C9*$D$3,2)</f>
        <v>-78904</v>
      </c>
      <c r="D44" s="20">
        <f>ROUND(-D9*$D$3,2)</f>
        <v>-64824</v>
      </c>
      <c r="E44" s="20">
        <f>ROUND(-E9*$D$3,2)</f>
        <v>-10440</v>
      </c>
      <c r="F44" s="20">
        <f aca="true" t="shared" si="18" ref="F44:N44">ROUND(-F9*$D$3,2)</f>
        <v>-51500</v>
      </c>
      <c r="G44" s="20">
        <f t="shared" si="18"/>
        <v>-87084</v>
      </c>
      <c r="H44" s="20">
        <f t="shared" si="18"/>
        <v>-75996</v>
      </c>
      <c r="I44" s="20">
        <f>ROUND(-I9*$D$3,2)</f>
        <v>-20680</v>
      </c>
      <c r="J44" s="20">
        <f>ROUND(-J9*$D$3,2)</f>
        <v>-52620</v>
      </c>
      <c r="K44" s="20">
        <f>ROUND(-K9*$D$3,2)</f>
        <v>-64648</v>
      </c>
      <c r="L44" s="20">
        <f>ROUND(-L9*$D$3,2)</f>
        <v>-53728</v>
      </c>
      <c r="M44" s="20">
        <f t="shared" si="18"/>
        <v>-27128</v>
      </c>
      <c r="N44" s="20">
        <f t="shared" si="18"/>
        <v>-18020</v>
      </c>
      <c r="O44" s="46">
        <f t="shared" si="17"/>
        <v>-686604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-16305.99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-18305.989999999998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-500-15805.99</f>
        <v>-16305.99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-18305.989999999998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634980.32418158</v>
      </c>
      <c r="C61" s="29">
        <f t="shared" si="21"/>
        <v>429593.059147</v>
      </c>
      <c r="D61" s="29">
        <f t="shared" si="21"/>
        <v>455647.8037849</v>
      </c>
      <c r="E61" s="29">
        <f t="shared" si="21"/>
        <v>111094.5094784</v>
      </c>
      <c r="F61" s="29">
        <f t="shared" si="21"/>
        <v>436590.12999135</v>
      </c>
      <c r="G61" s="29">
        <f t="shared" si="21"/>
        <v>496377.3084000001</v>
      </c>
      <c r="H61" s="29">
        <f t="shared" si="21"/>
        <v>415518.527</v>
      </c>
      <c r="I61" s="29">
        <f t="shared" si="21"/>
        <v>111155.33299560001</v>
      </c>
      <c r="J61" s="29">
        <f>+J36+J42</f>
        <v>541320.2716219999</v>
      </c>
      <c r="K61" s="29">
        <f>+K36+K42</f>
        <v>449400.8412397</v>
      </c>
      <c r="L61" s="29">
        <f>+L36+L42</f>
        <v>567223.9791203201</v>
      </c>
      <c r="M61" s="29">
        <f t="shared" si="21"/>
        <v>237630.66665322002</v>
      </c>
      <c r="N61" s="29">
        <f t="shared" si="21"/>
        <v>121469.87676479999</v>
      </c>
      <c r="O61" s="29">
        <f>SUM(B61:N61)</f>
        <v>5008002.63037887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634980.33</v>
      </c>
      <c r="C64" s="36">
        <f aca="true" t="shared" si="22" ref="C64:N64">SUM(C65:C78)</f>
        <v>429593.05</v>
      </c>
      <c r="D64" s="36">
        <f t="shared" si="22"/>
        <v>455647.8</v>
      </c>
      <c r="E64" s="36">
        <f t="shared" si="22"/>
        <v>111094.51</v>
      </c>
      <c r="F64" s="36">
        <f t="shared" si="22"/>
        <v>436590.13</v>
      </c>
      <c r="G64" s="36">
        <f t="shared" si="22"/>
        <v>496377.31</v>
      </c>
      <c r="H64" s="36">
        <f t="shared" si="22"/>
        <v>415518.53</v>
      </c>
      <c r="I64" s="36">
        <f t="shared" si="22"/>
        <v>111155.34</v>
      </c>
      <c r="J64" s="36">
        <f t="shared" si="22"/>
        <v>541320.27</v>
      </c>
      <c r="K64" s="36">
        <f t="shared" si="22"/>
        <v>449400.84</v>
      </c>
      <c r="L64" s="36">
        <f t="shared" si="22"/>
        <v>567223.98</v>
      </c>
      <c r="M64" s="36">
        <f t="shared" si="22"/>
        <v>237630.67</v>
      </c>
      <c r="N64" s="36">
        <f t="shared" si="22"/>
        <v>121469.88</v>
      </c>
      <c r="O64" s="29">
        <f>SUM(O65:O78)</f>
        <v>5008002.64</v>
      </c>
    </row>
    <row r="65" spans="1:16" ht="18.75" customHeight="1">
      <c r="A65" s="17" t="s">
        <v>70</v>
      </c>
      <c r="B65" s="36">
        <v>113859.98</v>
      </c>
      <c r="C65" s="36">
        <v>124093.88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237953.86</v>
      </c>
      <c r="P65"/>
    </row>
    <row r="66" spans="1:16" ht="18.75" customHeight="1">
      <c r="A66" s="17" t="s">
        <v>71</v>
      </c>
      <c r="B66" s="36">
        <v>521120.35</v>
      </c>
      <c r="C66" s="36">
        <v>305499.17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826619.52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455647.8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455647.8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111094.51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111094.51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436590.13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436590.13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496377.31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496377.31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415518.53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415518.53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111155.34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111155.34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541320.27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541320.27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449400.84</v>
      </c>
      <c r="L74" s="35">
        <v>0</v>
      </c>
      <c r="M74" s="35">
        <v>0</v>
      </c>
      <c r="N74" s="35">
        <v>0</v>
      </c>
      <c r="O74" s="29">
        <f t="shared" si="23"/>
        <v>449400.84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567223.98</v>
      </c>
      <c r="M75" s="35">
        <v>0</v>
      </c>
      <c r="N75" s="61">
        <v>0</v>
      </c>
      <c r="O75" s="26">
        <f t="shared" si="23"/>
        <v>567223.98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237630.67</v>
      </c>
      <c r="N76" s="35">
        <v>0</v>
      </c>
      <c r="O76" s="29">
        <f t="shared" si="23"/>
        <v>237630.67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121469.88</v>
      </c>
      <c r="O77" s="26">
        <f t="shared" si="23"/>
        <v>121469.88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2.3768358027971237</v>
      </c>
      <c r="C82" s="44">
        <v>2.5052896589396054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2.049835872218686</v>
      </c>
      <c r="C83" s="44">
        <v>2.101774090759773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1.8703228059301096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2.7762817406432747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2.184662891747359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1.7327626001621141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2.094726647207795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2.143265884597761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2.0572695544057122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2.4152602398877296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2.3137804029372857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2.9083734807764356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2.520062719767082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2018-07-26T18:14:42Z</dcterms:modified>
  <cp:category/>
  <cp:version/>
  <cp:contentType/>
  <cp:contentStatus/>
</cp:coreProperties>
</file>