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<sst xmlns="http://schemas.openxmlformats.org/spreadsheetml/2006/main" count="112" uniqueCount="110">
  <si>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</si>
  <si>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</si>
  <si>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</si>
  <si>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</si>
  <si>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</si>
  <si>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</si>
  <si>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</si>
  <si>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</si>
  <si>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</si>
  <si>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</si>
  <si>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</si>
  <si>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</si>
  <si>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</si>
  <si>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</si>
  <si>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</si>
  <si>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</si>
  <si>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</si>
  <si>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</si>
  <si>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</si>
  <si>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</si>
  <si>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</si>
  <si>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</si>
  <si>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</si>
  <si>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</si>
  <si>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</si>
  <si>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</si>
  <si>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</si>
  <si>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</si>
  <si>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</si>
  <si>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</si>
  <si>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</si>
  <si>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</si>
  <si>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</si>
  <si>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</si>
  <si>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</si>
  <si>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</si>
  <si>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</si>
  <si>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</si>
  <si>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</si>
  <si>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</si>
  <si>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</si>
  <si>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</si>
  <si>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</si>
  <si>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</si>
  <si>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</si>
  <si>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</si>
  <si>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</si>
  <si>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</si>
  <si>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</si>
  <si>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</si>
  <si>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</si>
  <si>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</si>
  <si>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</si>
  <si>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</si>
  <si>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</si>
  <si>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</si>
  <si>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</si>
  <si>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</si>
  <si>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</si>
  <si>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</si>
  <si>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</si>
  <si>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</si>
  <si>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</si>
  <si>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</si>
  <si>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</si>
  <si>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</si>
  <si>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</si>
  <si>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</si>
  <si>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</si>
  <si>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</si>
  <si>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</si>
  <si>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</si>
  <si>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</si>
  <si>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</si>
  <si>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</si>
  <si>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</si>
  <si>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</si>
  <si>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</si>
  <si>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</si>
  <si>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</si>
  <si>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</si>
  <si>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</si>
  <si>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</si>
  <si>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</si>
  <si>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</si>
  <si>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</si>
  <si>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</si>
  <si>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</si>
  <si>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</si>
  <si>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</si>
  <si>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</si>
  <si>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</si>
  <si>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</si>
  <si>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</si>
  <si>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</si>
  <si>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</si>
  <si>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</si>
  <si>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</si>
  <si>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</si>
  <si>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</si>
  <si>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</si>
  <si>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</si>
  <si>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</si>
  <si>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</si>
  <si>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</si>
  <si>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</si>
  <si>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</si>
  <si>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</si>
  <si>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</si>
  <si>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18/07/18 - VENCIMENTO 25/07/18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</si>
</sst>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457191</v>
      </c>
      <c r="C7" s="10">
        <f>C8+C20+C24</f>
        <v>328422</v>
      </c>
      <c r="D7" s="10">
        <f>D8+D20+D24</f>
        <v>359346</v>
      </c>
      <c r="E7" s="10">
        <f>E8+E20+E24</f>
        <v>59390</v>
      </c>
      <c r="F7" s="10">
        <f aca="true" t="shared" si="0" ref="F7:N7">F8+F20+F24</f>
        <v>307006</v>
      </c>
      <c r="G7" s="10">
        <f t="shared" si="0"/>
        <v>469677</v>
      </c>
      <c r="H7" s="10">
        <f>H8+H20+H24</f>
        <v>329788</v>
      </c>
      <c r="I7" s="10">
        <f>I8+I20+I24</f>
        <v>94810</v>
      </c>
      <c r="J7" s="10">
        <f>J8+J20+J24</f>
        <v>380489</v>
      </c>
      <c r="K7" s="10">
        <f>K8+K20+K24</f>
        <v>283952</v>
      </c>
      <c r="L7" s="10">
        <f>L8+L20+L24</f>
        <v>337615</v>
      </c>
      <c r="M7" s="10">
        <f t="shared" si="0"/>
        <v>134609</v>
      </c>
      <c r="N7" s="10">
        <f t="shared" si="0"/>
        <v>86007</v>
      </c>
      <c r="O7" s="10">
        <f>+O8+O20+O24</f>
        <v>3628302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213611</v>
      </c>
      <c r="C8" s="12">
        <f>+C9+C12+C16</f>
        <v>164156</v>
      </c>
      <c r="D8" s="12">
        <f>+D9+D12+D16</f>
        <v>193249</v>
      </c>
      <c r="E8" s="12">
        <f>+E9+E12+E16</f>
        <v>28900</v>
      </c>
      <c r="F8" s="12">
        <f aca="true" t="shared" si="1" ref="F8:N8">+F9+F12+F16</f>
        <v>155944</v>
      </c>
      <c r="G8" s="12">
        <f t="shared" si="1"/>
        <v>240247</v>
      </c>
      <c r="H8" s="12">
        <f>+H9+H12+H16</f>
        <v>161473</v>
      </c>
      <c r="I8" s="12">
        <f>+I9+I12+I16</f>
        <v>47650</v>
      </c>
      <c r="J8" s="12">
        <f>+J9+J12+J16</f>
        <v>193806</v>
      </c>
      <c r="K8" s="12">
        <f>+K9+K12+K16</f>
        <v>142060</v>
      </c>
      <c r="L8" s="12">
        <f>+L9+L12+L16</f>
        <v>159282</v>
      </c>
      <c r="M8" s="12">
        <f t="shared" si="1"/>
        <v>71710</v>
      </c>
      <c r="N8" s="12">
        <f t="shared" si="1"/>
        <v>47671</v>
      </c>
      <c r="O8" s="12">
        <f>SUM(B8:N8)</f>
        <v>1819759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18554</v>
      </c>
      <c r="C9" s="14">
        <v>19010</v>
      </c>
      <c r="D9" s="14">
        <v>13388</v>
      </c>
      <c r="E9" s="14">
        <v>2380</v>
      </c>
      <c r="F9" s="14">
        <v>12019</v>
      </c>
      <c r="G9" s="14">
        <v>20483</v>
      </c>
      <c r="H9" s="14">
        <v>18431</v>
      </c>
      <c r="I9" s="14">
        <v>5163</v>
      </c>
      <c r="J9" s="14">
        <v>11074</v>
      </c>
      <c r="K9" s="14">
        <v>14845</v>
      </c>
      <c r="L9" s="14">
        <v>11796</v>
      </c>
      <c r="M9" s="14">
        <v>7416</v>
      </c>
      <c r="N9" s="14">
        <v>4934</v>
      </c>
      <c r="O9" s="12">
        <f aca="true" t="shared" si="2" ref="O9:O19">SUM(B9:N9)</f>
        <v>159493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18554</v>
      </c>
      <c r="C10" s="14">
        <f>+C9-C11</f>
        <v>19010</v>
      </c>
      <c r="D10" s="14">
        <f>+D9-D11</f>
        <v>13388</v>
      </c>
      <c r="E10" s="14">
        <f>+E9-E11</f>
        <v>2380</v>
      </c>
      <c r="F10" s="14">
        <f aca="true" t="shared" si="3" ref="F10:N10">+F9-F11</f>
        <v>12019</v>
      </c>
      <c r="G10" s="14">
        <f t="shared" si="3"/>
        <v>20483</v>
      </c>
      <c r="H10" s="14">
        <f>+H9-H11</f>
        <v>18431</v>
      </c>
      <c r="I10" s="14">
        <f>+I9-I11</f>
        <v>5163</v>
      </c>
      <c r="J10" s="14">
        <f>+J9-J11</f>
        <v>11074</v>
      </c>
      <c r="K10" s="14">
        <f>+K9-K11</f>
        <v>14845</v>
      </c>
      <c r="L10" s="14">
        <f>+L9-L11</f>
        <v>11796</v>
      </c>
      <c r="M10" s="14">
        <f t="shared" si="3"/>
        <v>7416</v>
      </c>
      <c r="N10" s="14">
        <f t="shared" si="3"/>
        <v>4934</v>
      </c>
      <c r="O10" s="12">
        <f t="shared" si="2"/>
        <v>159493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185924</v>
      </c>
      <c r="C12" s="14">
        <f>C13+C14+C15</f>
        <v>138196</v>
      </c>
      <c r="D12" s="14">
        <f>D13+D14+D15</f>
        <v>172515</v>
      </c>
      <c r="E12" s="14">
        <f>E13+E14+E15</f>
        <v>25322</v>
      </c>
      <c r="F12" s="14">
        <f aca="true" t="shared" si="4" ref="F12:N12">F13+F14+F15</f>
        <v>137048</v>
      </c>
      <c r="G12" s="14">
        <f t="shared" si="4"/>
        <v>208393</v>
      </c>
      <c r="H12" s="14">
        <f>H13+H14+H15</f>
        <v>136468</v>
      </c>
      <c r="I12" s="14">
        <f>I13+I14+I15</f>
        <v>40479</v>
      </c>
      <c r="J12" s="14">
        <f>J13+J14+J15</f>
        <v>173955</v>
      </c>
      <c r="K12" s="14">
        <f>K13+K14+K15</f>
        <v>121110</v>
      </c>
      <c r="L12" s="14">
        <f>L13+L14+L15</f>
        <v>139714</v>
      </c>
      <c r="M12" s="14">
        <f t="shared" si="4"/>
        <v>61421</v>
      </c>
      <c r="N12" s="14">
        <f t="shared" si="4"/>
        <v>41040</v>
      </c>
      <c r="O12" s="12">
        <f t="shared" si="2"/>
        <v>1581585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91480</v>
      </c>
      <c r="C13" s="14">
        <v>69178</v>
      </c>
      <c r="D13" s="14">
        <v>82217</v>
      </c>
      <c r="E13" s="14">
        <v>12510</v>
      </c>
      <c r="F13" s="14">
        <v>66196</v>
      </c>
      <c r="G13" s="14">
        <v>101971</v>
      </c>
      <c r="H13" s="14">
        <v>69310</v>
      </c>
      <c r="I13" s="14">
        <v>20795</v>
      </c>
      <c r="J13" s="14">
        <v>86778</v>
      </c>
      <c r="K13" s="14">
        <v>59035</v>
      </c>
      <c r="L13" s="14">
        <v>67670</v>
      </c>
      <c r="M13" s="14">
        <v>29184</v>
      </c>
      <c r="N13" s="14">
        <v>18804</v>
      </c>
      <c r="O13" s="12">
        <f t="shared" si="2"/>
        <v>775128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91508</v>
      </c>
      <c r="C14" s="14">
        <v>65737</v>
      </c>
      <c r="D14" s="14">
        <v>88133</v>
      </c>
      <c r="E14" s="14">
        <v>12249</v>
      </c>
      <c r="F14" s="14">
        <v>68166</v>
      </c>
      <c r="G14" s="14">
        <v>101160</v>
      </c>
      <c r="H14" s="14">
        <v>64486</v>
      </c>
      <c r="I14" s="14">
        <v>18855</v>
      </c>
      <c r="J14" s="14">
        <v>85095</v>
      </c>
      <c r="K14" s="14">
        <v>59862</v>
      </c>
      <c r="L14" s="14">
        <v>70186</v>
      </c>
      <c r="M14" s="14">
        <v>31150</v>
      </c>
      <c r="N14" s="14">
        <v>21616</v>
      </c>
      <c r="O14" s="12">
        <f t="shared" si="2"/>
        <v>778203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2936</v>
      </c>
      <c r="C15" s="14">
        <v>3281</v>
      </c>
      <c r="D15" s="14">
        <v>2165</v>
      </c>
      <c r="E15" s="14">
        <v>563</v>
      </c>
      <c r="F15" s="14">
        <v>2686</v>
      </c>
      <c r="G15" s="14">
        <v>5262</v>
      </c>
      <c r="H15" s="14">
        <v>2672</v>
      </c>
      <c r="I15" s="14">
        <v>829</v>
      </c>
      <c r="J15" s="14">
        <v>2082</v>
      </c>
      <c r="K15" s="14">
        <v>2213</v>
      </c>
      <c r="L15" s="14">
        <v>1858</v>
      </c>
      <c r="M15" s="14">
        <v>1087</v>
      </c>
      <c r="N15" s="14">
        <v>620</v>
      </c>
      <c r="O15" s="12">
        <f t="shared" si="2"/>
        <v>28254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9133</v>
      </c>
      <c r="C16" s="14">
        <f>C17+C18+C19</f>
        <v>6950</v>
      </c>
      <c r="D16" s="14">
        <f>D17+D18+D19</f>
        <v>7346</v>
      </c>
      <c r="E16" s="14">
        <f>E17+E18+E19</f>
        <v>1198</v>
      </c>
      <c r="F16" s="14">
        <f aca="true" t="shared" si="5" ref="F16:N16">F17+F18+F19</f>
        <v>6877</v>
      </c>
      <c r="G16" s="14">
        <f t="shared" si="5"/>
        <v>11371</v>
      </c>
      <c r="H16" s="14">
        <f>H17+H18+H19</f>
        <v>6574</v>
      </c>
      <c r="I16" s="14">
        <f>I17+I18+I19</f>
        <v>2008</v>
      </c>
      <c r="J16" s="14">
        <f>J17+J18+J19</f>
        <v>8777</v>
      </c>
      <c r="K16" s="14">
        <f>K17+K18+K19</f>
        <v>6105</v>
      </c>
      <c r="L16" s="14">
        <f>L17+L18+L19</f>
        <v>7772</v>
      </c>
      <c r="M16" s="14">
        <f t="shared" si="5"/>
        <v>2873</v>
      </c>
      <c r="N16" s="14">
        <f t="shared" si="5"/>
        <v>1697</v>
      </c>
      <c r="O16" s="12">
        <f t="shared" si="2"/>
        <v>78681</v>
      </c>
    </row>
    <row r="17" spans="1:26" ht="18.75" customHeight="1">
      <c r="A17" s="15" t="s">
        <v>16</v>
      </c>
      <c r="B17" s="14">
        <v>9102</v>
      </c>
      <c r="C17" s="14">
        <v>6937</v>
      </c>
      <c r="D17" s="14">
        <v>7337</v>
      </c>
      <c r="E17" s="14">
        <v>1196</v>
      </c>
      <c r="F17" s="14">
        <v>6865</v>
      </c>
      <c r="G17" s="14">
        <v>11348</v>
      </c>
      <c r="H17" s="14">
        <v>6558</v>
      </c>
      <c r="I17" s="14">
        <v>2008</v>
      </c>
      <c r="J17" s="14">
        <v>8755</v>
      </c>
      <c r="K17" s="14">
        <v>6070</v>
      </c>
      <c r="L17" s="14">
        <v>7753</v>
      </c>
      <c r="M17" s="14">
        <v>2860</v>
      </c>
      <c r="N17" s="14">
        <v>1691</v>
      </c>
      <c r="O17" s="12">
        <f t="shared" si="2"/>
        <v>78480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18</v>
      </c>
      <c r="C18" s="14">
        <v>10</v>
      </c>
      <c r="D18" s="14">
        <v>5</v>
      </c>
      <c r="E18" s="14">
        <v>1</v>
      </c>
      <c r="F18" s="14">
        <v>6</v>
      </c>
      <c r="G18" s="14">
        <v>16</v>
      </c>
      <c r="H18" s="14">
        <v>12</v>
      </c>
      <c r="I18" s="14">
        <v>0</v>
      </c>
      <c r="J18" s="14">
        <v>16</v>
      </c>
      <c r="K18" s="14">
        <v>13</v>
      </c>
      <c r="L18" s="14">
        <v>12</v>
      </c>
      <c r="M18" s="14">
        <v>9</v>
      </c>
      <c r="N18" s="14">
        <v>4</v>
      </c>
      <c r="O18" s="12">
        <f t="shared" si="2"/>
        <v>122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13</v>
      </c>
      <c r="C19" s="14">
        <v>3</v>
      </c>
      <c r="D19" s="14">
        <v>4</v>
      </c>
      <c r="E19" s="14">
        <v>1</v>
      </c>
      <c r="F19" s="14">
        <v>6</v>
      </c>
      <c r="G19" s="14">
        <v>7</v>
      </c>
      <c r="H19" s="14">
        <v>4</v>
      </c>
      <c r="I19" s="14">
        <v>0</v>
      </c>
      <c r="J19" s="14">
        <v>6</v>
      </c>
      <c r="K19" s="14">
        <v>22</v>
      </c>
      <c r="L19" s="14">
        <v>7</v>
      </c>
      <c r="M19" s="14">
        <v>4</v>
      </c>
      <c r="N19" s="14">
        <v>2</v>
      </c>
      <c r="O19" s="12">
        <f t="shared" si="2"/>
        <v>79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136097</v>
      </c>
      <c r="C20" s="18">
        <f>C21+C22+C23</f>
        <v>82544</v>
      </c>
      <c r="D20" s="18">
        <f>D21+D22+D23</f>
        <v>81098</v>
      </c>
      <c r="E20" s="18">
        <f>E21+E22+E23</f>
        <v>13448</v>
      </c>
      <c r="F20" s="18">
        <f aca="true" t="shared" si="6" ref="F20:N20">F21+F22+F23</f>
        <v>73052</v>
      </c>
      <c r="G20" s="18">
        <f t="shared" si="6"/>
        <v>110171</v>
      </c>
      <c r="H20" s="18">
        <f>H21+H22+H23</f>
        <v>90707</v>
      </c>
      <c r="I20" s="18">
        <f>I21+I22+I23</f>
        <v>25164</v>
      </c>
      <c r="J20" s="18">
        <f>J21+J22+J23</f>
        <v>105422</v>
      </c>
      <c r="K20" s="18">
        <f>K21+K22+K23</f>
        <v>74305</v>
      </c>
      <c r="L20" s="18">
        <f>L21+L22+L23</f>
        <v>110638</v>
      </c>
      <c r="M20" s="18">
        <f t="shared" si="6"/>
        <v>40726</v>
      </c>
      <c r="N20" s="18">
        <f t="shared" si="6"/>
        <v>24981</v>
      </c>
      <c r="O20" s="12">
        <f aca="true" t="shared" si="7" ref="O20:O26">SUM(B20:N20)</f>
        <v>968353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72153</v>
      </c>
      <c r="C21" s="14">
        <v>46560</v>
      </c>
      <c r="D21" s="14">
        <v>42359</v>
      </c>
      <c r="E21" s="14">
        <v>7515</v>
      </c>
      <c r="F21" s="14">
        <v>39626</v>
      </c>
      <c r="G21" s="14">
        <v>60134</v>
      </c>
      <c r="H21" s="14">
        <v>50994</v>
      </c>
      <c r="I21" s="14">
        <v>14355</v>
      </c>
      <c r="J21" s="14">
        <v>57622</v>
      </c>
      <c r="K21" s="14">
        <v>40291</v>
      </c>
      <c r="L21" s="14">
        <v>58019</v>
      </c>
      <c r="M21" s="14">
        <v>21561</v>
      </c>
      <c r="N21" s="14">
        <v>12595</v>
      </c>
      <c r="O21" s="12">
        <f t="shared" si="7"/>
        <v>523784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62289</v>
      </c>
      <c r="C22" s="14">
        <v>34645</v>
      </c>
      <c r="D22" s="14">
        <v>37914</v>
      </c>
      <c r="E22" s="14">
        <v>5713</v>
      </c>
      <c r="F22" s="14">
        <v>32417</v>
      </c>
      <c r="G22" s="14">
        <v>48031</v>
      </c>
      <c r="H22" s="14">
        <v>38621</v>
      </c>
      <c r="I22" s="14">
        <v>10451</v>
      </c>
      <c r="J22" s="14">
        <v>46792</v>
      </c>
      <c r="K22" s="14">
        <v>33007</v>
      </c>
      <c r="L22" s="14">
        <v>51508</v>
      </c>
      <c r="M22" s="14">
        <v>18630</v>
      </c>
      <c r="N22" s="14">
        <v>12104</v>
      </c>
      <c r="O22" s="12">
        <f t="shared" si="7"/>
        <v>432122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1655</v>
      </c>
      <c r="C23" s="14">
        <v>1339</v>
      </c>
      <c r="D23" s="14">
        <v>825</v>
      </c>
      <c r="E23" s="14">
        <v>220</v>
      </c>
      <c r="F23" s="14">
        <v>1009</v>
      </c>
      <c r="G23" s="14">
        <v>2006</v>
      </c>
      <c r="H23" s="14">
        <v>1092</v>
      </c>
      <c r="I23" s="14">
        <v>358</v>
      </c>
      <c r="J23" s="14">
        <v>1008</v>
      </c>
      <c r="K23" s="14">
        <v>1007</v>
      </c>
      <c r="L23" s="14">
        <v>1111</v>
      </c>
      <c r="M23" s="14">
        <v>535</v>
      </c>
      <c r="N23" s="14">
        <v>282</v>
      </c>
      <c r="O23" s="12">
        <f t="shared" si="7"/>
        <v>12447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107483</v>
      </c>
      <c r="C24" s="14">
        <f>C25+C26</f>
        <v>81722</v>
      </c>
      <c r="D24" s="14">
        <f>D25+D26</f>
        <v>84999</v>
      </c>
      <c r="E24" s="14">
        <f>E25+E26</f>
        <v>17042</v>
      </c>
      <c r="F24" s="14">
        <f aca="true" t="shared" si="8" ref="F24:N24">F25+F26</f>
        <v>78010</v>
      </c>
      <c r="G24" s="14">
        <f t="shared" si="8"/>
        <v>119259</v>
      </c>
      <c r="H24" s="14">
        <f>H25+H26</f>
        <v>77608</v>
      </c>
      <c r="I24" s="14">
        <f>I25+I26</f>
        <v>21996</v>
      </c>
      <c r="J24" s="14">
        <f>J25+J26</f>
        <v>81261</v>
      </c>
      <c r="K24" s="14">
        <f>K25+K26</f>
        <v>67587</v>
      </c>
      <c r="L24" s="14">
        <f>L25+L26</f>
        <v>67695</v>
      </c>
      <c r="M24" s="14">
        <f t="shared" si="8"/>
        <v>22173</v>
      </c>
      <c r="N24" s="14">
        <f t="shared" si="8"/>
        <v>13355</v>
      </c>
      <c r="O24" s="12">
        <f t="shared" si="7"/>
        <v>840190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74053</v>
      </c>
      <c r="C25" s="14">
        <v>61743</v>
      </c>
      <c r="D25" s="14">
        <v>60043</v>
      </c>
      <c r="E25" s="14">
        <v>12937</v>
      </c>
      <c r="F25" s="14">
        <v>58559</v>
      </c>
      <c r="G25" s="14">
        <v>90525</v>
      </c>
      <c r="H25" s="14">
        <v>60421</v>
      </c>
      <c r="I25" s="14">
        <v>17528</v>
      </c>
      <c r="J25" s="14">
        <v>55958</v>
      </c>
      <c r="K25" s="14">
        <v>49554</v>
      </c>
      <c r="L25" s="14">
        <v>47995</v>
      </c>
      <c r="M25" s="14">
        <v>15703</v>
      </c>
      <c r="N25" s="14">
        <v>8746</v>
      </c>
      <c r="O25" s="12">
        <f t="shared" si="7"/>
        <v>613765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33430</v>
      </c>
      <c r="C26" s="14">
        <v>19979</v>
      </c>
      <c r="D26" s="14">
        <v>24956</v>
      </c>
      <c r="E26" s="14">
        <v>4105</v>
      </c>
      <c r="F26" s="14">
        <v>19451</v>
      </c>
      <c r="G26" s="14">
        <v>28734</v>
      </c>
      <c r="H26" s="14">
        <v>17187</v>
      </c>
      <c r="I26" s="14">
        <v>4468</v>
      </c>
      <c r="J26" s="14">
        <v>25303</v>
      </c>
      <c r="K26" s="14">
        <v>18033</v>
      </c>
      <c r="L26" s="14">
        <v>19700</v>
      </c>
      <c r="M26" s="14">
        <v>6470</v>
      </c>
      <c r="N26" s="14">
        <v>4609</v>
      </c>
      <c r="O26" s="12">
        <f t="shared" si="7"/>
        <v>226425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963950.51636286</v>
      </c>
      <c r="C36" s="60">
        <f aca="true" t="shared" si="11" ref="C36:N36">C37+C38+C39+C40</f>
        <v>726563.1658710002</v>
      </c>
      <c r="D36" s="60">
        <f t="shared" si="11"/>
        <v>681408.8448673</v>
      </c>
      <c r="E36" s="60">
        <f t="shared" si="11"/>
        <v>164652.857776</v>
      </c>
      <c r="F36" s="60">
        <f t="shared" si="11"/>
        <v>672718.5490023</v>
      </c>
      <c r="G36" s="60">
        <f t="shared" si="11"/>
        <v>817402.6396</v>
      </c>
      <c r="H36" s="60">
        <f t="shared" si="11"/>
        <v>693389.7388</v>
      </c>
      <c r="I36" s="60">
        <f>I37+I38+I39+I40</f>
        <v>202856.14596199998</v>
      </c>
      <c r="J36" s="60">
        <f>J37+J38+J39+J40</f>
        <v>790402.1784701999</v>
      </c>
      <c r="K36" s="60">
        <f>K37+K38+K39+K40</f>
        <v>698690.5395536</v>
      </c>
      <c r="L36" s="60">
        <f>L37+L38+L39+L40</f>
        <v>788928.3482224001</v>
      </c>
      <c r="M36" s="60">
        <f t="shared" si="11"/>
        <v>396021.99766086997</v>
      </c>
      <c r="N36" s="60">
        <f t="shared" si="11"/>
        <v>217336.57500992</v>
      </c>
      <c r="O36" s="60">
        <f>O37+O38+O39+O40</f>
        <v>7814322.097158452</v>
      </c>
    </row>
    <row r="37" spans="1:15" ht="18.75" customHeight="1">
      <c r="A37" s="57" t="s">
        <v>50</v>
      </c>
      <c r="B37" s="54">
        <f aca="true" t="shared" si="12" ref="B37:N37">B29*B7</f>
        <v>958866.6843000001</v>
      </c>
      <c r="C37" s="54">
        <f t="shared" si="12"/>
        <v>722659.7688000001</v>
      </c>
      <c r="D37" s="54">
        <f t="shared" si="12"/>
        <v>671330.1972</v>
      </c>
      <c r="E37" s="54">
        <f t="shared" si="12"/>
        <v>164379.642</v>
      </c>
      <c r="F37" s="54">
        <f t="shared" si="12"/>
        <v>669672.1878</v>
      </c>
      <c r="G37" s="54">
        <f t="shared" si="12"/>
        <v>812494.2423</v>
      </c>
      <c r="H37" s="54">
        <f t="shared" si="12"/>
        <v>689487.7716</v>
      </c>
      <c r="I37" s="54">
        <f>I29*I7</f>
        <v>202732.223</v>
      </c>
      <c r="J37" s="54">
        <f>J29*J7</f>
        <v>781524.406</v>
      </c>
      <c r="K37" s="54">
        <f>K29*K7</f>
        <v>684721.8528</v>
      </c>
      <c r="L37" s="54">
        <f>L29*L7</f>
        <v>779958.1730000001</v>
      </c>
      <c r="M37" s="54">
        <f t="shared" si="12"/>
        <v>390568.0135</v>
      </c>
      <c r="N37" s="54">
        <f t="shared" si="12"/>
        <v>216247.4001</v>
      </c>
      <c r="O37" s="56">
        <f>SUM(B37:N37)</f>
        <v>7744642.562400001</v>
      </c>
    </row>
    <row r="38" spans="1:15" ht="18.75" customHeight="1">
      <c r="A38" s="57" t="s">
        <v>51</v>
      </c>
      <c r="B38" s="54">
        <f aca="true" t="shared" si="13" ref="B38:N38">B30*B7</f>
        <v>-2832.08793714</v>
      </c>
      <c r="C38" s="54">
        <f t="shared" si="13"/>
        <v>-1927.6729289999998</v>
      </c>
      <c r="D38" s="54">
        <f t="shared" si="13"/>
        <v>-1994.3523326999998</v>
      </c>
      <c r="E38" s="54">
        <f t="shared" si="13"/>
        <v>-373.064224</v>
      </c>
      <c r="F38" s="54">
        <f t="shared" si="13"/>
        <v>-1951.9287977000001</v>
      </c>
      <c r="G38" s="54">
        <f t="shared" si="13"/>
        <v>-2395.3527000000004</v>
      </c>
      <c r="H38" s="54">
        <f t="shared" si="13"/>
        <v>-1846.8128</v>
      </c>
      <c r="I38" s="54">
        <f>I30*I7</f>
        <v>-530.917038</v>
      </c>
      <c r="J38" s="54">
        <f>J30*J7</f>
        <v>-2164.2975298</v>
      </c>
      <c r="K38" s="54">
        <f>K30*K7</f>
        <v>-1807.5532464</v>
      </c>
      <c r="L38" s="54">
        <f>L30*L7</f>
        <v>-2110.1747775999997</v>
      </c>
      <c r="M38" s="54">
        <f t="shared" si="13"/>
        <v>-991.8758391299999</v>
      </c>
      <c r="N38" s="54">
        <f t="shared" si="13"/>
        <v>-629.69509008</v>
      </c>
      <c r="O38" s="25">
        <f>SUM(B38:N38)</f>
        <v>-21555.785241550002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3438.55</v>
      </c>
      <c r="D40" s="54">
        <v>9911.6</v>
      </c>
      <c r="E40" s="54">
        <v>0</v>
      </c>
      <c r="F40" s="54">
        <v>2836.89</v>
      </c>
      <c r="G40" s="54">
        <v>4641.59</v>
      </c>
      <c r="H40" s="54">
        <v>3506.06</v>
      </c>
      <c r="I40" s="54">
        <v>0</v>
      </c>
      <c r="J40" s="54">
        <v>8495.47</v>
      </c>
      <c r="K40" s="54">
        <v>13657.64</v>
      </c>
      <c r="L40" s="54">
        <v>8478.11</v>
      </c>
      <c r="M40" s="54">
        <v>5174.7</v>
      </c>
      <c r="N40" s="54">
        <v>999.83</v>
      </c>
      <c r="O40" s="56">
        <f>SUM(B40:N40)</f>
        <v>65799.28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-74216</v>
      </c>
      <c r="C42" s="25">
        <f aca="true" t="shared" si="15" ref="C42:N42">+C43+C46+C58+C59</f>
        <v>-76040</v>
      </c>
      <c r="D42" s="25">
        <f t="shared" si="15"/>
        <v>-74196.92</v>
      </c>
      <c r="E42" s="25">
        <f t="shared" si="15"/>
        <v>-9520</v>
      </c>
      <c r="F42" s="25">
        <f t="shared" si="15"/>
        <v>-48576</v>
      </c>
      <c r="G42" s="25">
        <f t="shared" si="15"/>
        <v>-82432</v>
      </c>
      <c r="H42" s="25">
        <f t="shared" si="15"/>
        <v>-73724</v>
      </c>
      <c r="I42" s="25">
        <f>+I43+I46+I58+I59</f>
        <v>-21652</v>
      </c>
      <c r="J42" s="25">
        <f>+J43+J46+J58+J59</f>
        <v>-44296</v>
      </c>
      <c r="K42" s="25">
        <f>+K43+K46+K58+K59</f>
        <v>-59380</v>
      </c>
      <c r="L42" s="25">
        <f>+L43+L46+L58+L59</f>
        <v>-47184</v>
      </c>
      <c r="M42" s="25">
        <f t="shared" si="15"/>
        <v>-29664</v>
      </c>
      <c r="N42" s="25">
        <f t="shared" si="15"/>
        <v>-19736</v>
      </c>
      <c r="O42" s="25">
        <f>+O43+O46+O58+O59</f>
        <v>-660616.92</v>
      </c>
    </row>
    <row r="43" spans="1:15" ht="18.75" customHeight="1">
      <c r="A43" s="17" t="s">
        <v>55</v>
      </c>
      <c r="B43" s="26">
        <f>B44+B45</f>
        <v>-74216</v>
      </c>
      <c r="C43" s="26">
        <f>C44+C45</f>
        <v>-76040</v>
      </c>
      <c r="D43" s="26">
        <f>D44+D45</f>
        <v>-53552</v>
      </c>
      <c r="E43" s="26">
        <f>E44+E45</f>
        <v>-9520</v>
      </c>
      <c r="F43" s="26">
        <f aca="true" t="shared" si="16" ref="F43:N43">F44+F45</f>
        <v>-48076</v>
      </c>
      <c r="G43" s="26">
        <f t="shared" si="16"/>
        <v>-81932</v>
      </c>
      <c r="H43" s="26">
        <f t="shared" si="16"/>
        <v>-73724</v>
      </c>
      <c r="I43" s="26">
        <f>I44+I45</f>
        <v>-20652</v>
      </c>
      <c r="J43" s="26">
        <f>J44+J45</f>
        <v>-44296</v>
      </c>
      <c r="K43" s="26">
        <f>K44+K45</f>
        <v>-59380</v>
      </c>
      <c r="L43" s="26">
        <f>L44+L45</f>
        <v>-47184</v>
      </c>
      <c r="M43" s="26">
        <f t="shared" si="16"/>
        <v>-29664</v>
      </c>
      <c r="N43" s="26">
        <f t="shared" si="16"/>
        <v>-19736</v>
      </c>
      <c r="O43" s="25">
        <f aca="true" t="shared" si="17" ref="O43:O59">SUM(B43:N43)</f>
        <v>-637972</v>
      </c>
    </row>
    <row r="44" spans="1:26" ht="18.75" customHeight="1">
      <c r="A44" s="13" t="s">
        <v>56</v>
      </c>
      <c r="B44" s="20">
        <f>ROUND(-B9*$D$3,2)</f>
        <v>-74216</v>
      </c>
      <c r="C44" s="20">
        <f>ROUND(-C9*$D$3,2)</f>
        <v>-76040</v>
      </c>
      <c r="D44" s="20">
        <f>ROUND(-D9*$D$3,2)</f>
        <v>-53552</v>
      </c>
      <c r="E44" s="20">
        <f>ROUND(-E9*$D$3,2)</f>
        <v>-9520</v>
      </c>
      <c r="F44" s="20">
        <f aca="true" t="shared" si="18" ref="F44:N44">ROUND(-F9*$D$3,2)</f>
        <v>-48076</v>
      </c>
      <c r="G44" s="20">
        <f t="shared" si="18"/>
        <v>-81932</v>
      </c>
      <c r="H44" s="20">
        <f t="shared" si="18"/>
        <v>-73724</v>
      </c>
      <c r="I44" s="20">
        <f>ROUND(-I9*$D$3,2)</f>
        <v>-20652</v>
      </c>
      <c r="J44" s="20">
        <f>ROUND(-J9*$D$3,2)</f>
        <v>-44296</v>
      </c>
      <c r="K44" s="20">
        <f>ROUND(-K9*$D$3,2)</f>
        <v>-59380</v>
      </c>
      <c r="L44" s="20">
        <f>ROUND(-L9*$D$3,2)</f>
        <v>-47184</v>
      </c>
      <c r="M44" s="20">
        <f t="shared" si="18"/>
        <v>-29664</v>
      </c>
      <c r="N44" s="20">
        <f t="shared" si="18"/>
        <v>-19736</v>
      </c>
      <c r="O44" s="46">
        <f t="shared" si="17"/>
        <v>-637972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-20644.92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-22644.92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-500-20144.92</f>
        <v>-20644.92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-22644.92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889734.51636286</v>
      </c>
      <c r="C61" s="29">
        <f t="shared" si="21"/>
        <v>650523.1658710002</v>
      </c>
      <c r="D61" s="29">
        <f t="shared" si="21"/>
        <v>607211.9248673</v>
      </c>
      <c r="E61" s="29">
        <f t="shared" si="21"/>
        <v>155132.857776</v>
      </c>
      <c r="F61" s="29">
        <f t="shared" si="21"/>
        <v>624142.5490023</v>
      </c>
      <c r="G61" s="29">
        <f t="shared" si="21"/>
        <v>734970.6396</v>
      </c>
      <c r="H61" s="29">
        <f t="shared" si="21"/>
        <v>619665.7388</v>
      </c>
      <c r="I61" s="29">
        <f t="shared" si="21"/>
        <v>181204.14596199998</v>
      </c>
      <c r="J61" s="29">
        <f>+J36+J42</f>
        <v>746106.1784701999</v>
      </c>
      <c r="K61" s="29">
        <f>+K36+K42</f>
        <v>639310.5395536</v>
      </c>
      <c r="L61" s="29">
        <f>+L36+L42</f>
        <v>741744.3482224001</v>
      </c>
      <c r="M61" s="29">
        <f t="shared" si="21"/>
        <v>366357.99766086997</v>
      </c>
      <c r="N61" s="29">
        <f t="shared" si="21"/>
        <v>197600.57500992</v>
      </c>
      <c r="O61" s="29">
        <f>SUM(B61:N61)</f>
        <v>7153705.17715845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889734.51</v>
      </c>
      <c r="C64" s="36">
        <f aca="true" t="shared" si="22" ref="C64:N64">SUM(C65:C78)</f>
        <v>650523.16</v>
      </c>
      <c r="D64" s="36">
        <f t="shared" si="22"/>
        <v>607211.93</v>
      </c>
      <c r="E64" s="36">
        <f t="shared" si="22"/>
        <v>155132.86</v>
      </c>
      <c r="F64" s="36">
        <f t="shared" si="22"/>
        <v>624142.55</v>
      </c>
      <c r="G64" s="36">
        <f t="shared" si="22"/>
        <v>734970.64</v>
      </c>
      <c r="H64" s="36">
        <f t="shared" si="22"/>
        <v>619665.74</v>
      </c>
      <c r="I64" s="36">
        <f t="shared" si="22"/>
        <v>181204.14</v>
      </c>
      <c r="J64" s="36">
        <f t="shared" si="22"/>
        <v>746106.17</v>
      </c>
      <c r="K64" s="36">
        <f t="shared" si="22"/>
        <v>639310.54</v>
      </c>
      <c r="L64" s="36">
        <f t="shared" si="22"/>
        <v>741744.35</v>
      </c>
      <c r="M64" s="36">
        <f t="shared" si="22"/>
        <v>366357.99</v>
      </c>
      <c r="N64" s="36">
        <f t="shared" si="22"/>
        <v>197600.57</v>
      </c>
      <c r="O64" s="29">
        <f>SUM(O65:O78)</f>
        <v>7153705.149999999</v>
      </c>
    </row>
    <row r="65" spans="1:16" ht="18.75" customHeight="1">
      <c r="A65" s="17" t="s">
        <v>70</v>
      </c>
      <c r="B65" s="36">
        <v>167892.2</v>
      </c>
      <c r="C65" s="36">
        <v>187645.7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355537.9</v>
      </c>
      <c r="P65"/>
    </row>
    <row r="66" spans="1:16" ht="18.75" customHeight="1">
      <c r="A66" s="17" t="s">
        <v>71</v>
      </c>
      <c r="B66" s="36">
        <v>721842.31</v>
      </c>
      <c r="C66" s="36">
        <v>462877.46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1184719.77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607211.93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607211.93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155132.86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155132.86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624142.55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624142.55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734970.64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734970.64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619665.74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619665.74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181204.14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181204.14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746106.17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746106.17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639310.54</v>
      </c>
      <c r="L74" s="35">
        <v>0</v>
      </c>
      <c r="M74" s="35">
        <v>0</v>
      </c>
      <c r="N74" s="35">
        <v>0</v>
      </c>
      <c r="O74" s="29">
        <f t="shared" si="23"/>
        <v>639310.54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741744.35</v>
      </c>
      <c r="M75" s="35">
        <v>0</v>
      </c>
      <c r="N75" s="61">
        <v>0</v>
      </c>
      <c r="O75" s="26">
        <f t="shared" si="23"/>
        <v>741744.35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366357.99</v>
      </c>
      <c r="N76" s="35">
        <v>0</v>
      </c>
      <c r="O76" s="29">
        <f t="shared" si="23"/>
        <v>366357.99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197600.57</v>
      </c>
      <c r="O77" s="26">
        <f t="shared" si="23"/>
        <v>197600.57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2.352444740473968</v>
      </c>
      <c r="C82" s="44">
        <v>2.504597464592969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2.0474805856576843</v>
      </c>
      <c r="C83" s="44">
        <v>2.098659082967293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1.8686648658042668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2.7724003666610537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2.181982303284952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1.7304680655003333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2.0919004900117653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2.139607066364307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2.0550047661567086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2.4124954201893276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2.311657474408424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2.9035747807417778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2.5153388097471137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2018-07-24T17:14:12Z</dcterms:modified>
  <cp:category/>
  <cp:version/>
  <cp:contentType/>
  <cp:contentStatus/>
</cp:coreProperties>
</file>