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<sst xmlns="http://schemas.openxmlformats.org/spreadsheetml/2006/main" count="112" uniqueCount="110">
  <si>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</si>
  <si>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</si>
  <si>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</si>
  <si>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</si>
  <si>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</si>
  <si>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</si>
  <si>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</si>
  <si>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</si>
  <si>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</si>
  <si>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</si>
  <si>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</si>
  <si>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</si>
  <si>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</si>
  <si>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</si>
  <si>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</si>
  <si>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</si>
  <si>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</si>
  <si>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</si>
  <si>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</si>
  <si>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</si>
  <si>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</si>
  <si>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</si>
  <si>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</si>
  <si>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</si>
  <si>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</si>
  <si>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</si>
  <si>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</si>
  <si>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</si>
  <si>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</si>
  <si>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</si>
  <si>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</si>
  <si>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</si>
  <si>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</si>
  <si>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</si>
  <si>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</si>
  <si>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</si>
  <si>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</si>
  <si>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</si>
  <si>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</si>
  <si>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</si>
  <si>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</si>
  <si>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</si>
  <si>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</si>
  <si>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</si>
  <si>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</si>
  <si>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</si>
  <si>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</si>
  <si>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</si>
  <si>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</si>
  <si>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</si>
  <si>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</si>
  <si>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</si>
  <si>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</si>
  <si>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</si>
  <si>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</si>
  <si>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</si>
  <si>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</si>
  <si>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</si>
  <si>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</si>
  <si>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</si>
  <si>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</si>
  <si>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</si>
  <si>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</si>
  <si>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</si>
  <si>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</si>
  <si>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</si>
  <si>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</si>
  <si>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</si>
  <si>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</si>
  <si>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</si>
  <si>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</si>
  <si>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</si>
  <si>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</si>
  <si>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</si>
  <si>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</si>
  <si>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</si>
  <si>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</si>
  <si>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</si>
  <si>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</si>
  <si>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</si>
  <si>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</si>
  <si>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</si>
  <si>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</si>
  <si>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</si>
  <si>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</si>
  <si>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</si>
  <si>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</si>
  <si>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</si>
  <si>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</si>
  <si>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</si>
  <si>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</si>
  <si>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</si>
  <si>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</si>
  <si>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</si>
  <si>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</si>
  <si>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</si>
  <si>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</si>
  <si>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</si>
  <si>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</si>
  <si>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</si>
  <si>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</si>
  <si>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</si>
  <si>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</si>
  <si>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</si>
  <si>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</si>
  <si>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</si>
  <si>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</si>
  <si>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</si>
  <si>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</si>
  <si>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16/07/18 - VENCIMENTO 23/07/18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</si>
</sst>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440507</v>
      </c>
      <c r="C7" s="10">
        <f>C8+C20+C24</f>
        <v>318377</v>
      </c>
      <c r="D7" s="10">
        <f>D8+D20+D24</f>
        <v>347560</v>
      </c>
      <c r="E7" s="10">
        <f>E8+E20+E24</f>
        <v>57253</v>
      </c>
      <c r="F7" s="10">
        <f aca="true" t="shared" si="0" ref="F7:N7">F8+F20+F24</f>
        <v>295785</v>
      </c>
      <c r="G7" s="10">
        <f t="shared" si="0"/>
        <v>454820</v>
      </c>
      <c r="H7" s="10">
        <f>H8+H20+H24</f>
        <v>324367</v>
      </c>
      <c r="I7" s="10">
        <f>I8+I20+I24</f>
        <v>91697</v>
      </c>
      <c r="J7" s="10">
        <f>J8+J20+J24</f>
        <v>366710</v>
      </c>
      <c r="K7" s="10">
        <f>K8+K20+K24</f>
        <v>274082</v>
      </c>
      <c r="L7" s="10">
        <f>L8+L20+L24</f>
        <v>325379</v>
      </c>
      <c r="M7" s="10">
        <f t="shared" si="0"/>
        <v>132655</v>
      </c>
      <c r="N7" s="10">
        <f t="shared" si="0"/>
        <v>82207</v>
      </c>
      <c r="O7" s="10">
        <f>+O8+O20+O24</f>
        <v>3511399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205901</v>
      </c>
      <c r="C8" s="12">
        <f>+C9+C12+C16</f>
        <v>158208</v>
      </c>
      <c r="D8" s="12">
        <f>+D9+D12+D16</f>
        <v>186483</v>
      </c>
      <c r="E8" s="12">
        <f>+E9+E12+E16</f>
        <v>27629</v>
      </c>
      <c r="F8" s="12">
        <f aca="true" t="shared" si="1" ref="F8:N8">+F9+F12+F16</f>
        <v>149870</v>
      </c>
      <c r="G8" s="12">
        <f t="shared" si="1"/>
        <v>232041</v>
      </c>
      <c r="H8" s="12">
        <f>+H9+H12+H16</f>
        <v>157924</v>
      </c>
      <c r="I8" s="12">
        <f>+I9+I12+I16</f>
        <v>46617</v>
      </c>
      <c r="J8" s="12">
        <f>+J9+J12+J16</f>
        <v>186703</v>
      </c>
      <c r="K8" s="12">
        <f>+K9+K12+K16</f>
        <v>137409</v>
      </c>
      <c r="L8" s="12">
        <f>+L9+L12+L16</f>
        <v>153075</v>
      </c>
      <c r="M8" s="12">
        <f t="shared" si="1"/>
        <v>70378</v>
      </c>
      <c r="N8" s="12">
        <f t="shared" si="1"/>
        <v>45329</v>
      </c>
      <c r="O8" s="12">
        <f>SUM(B8:N8)</f>
        <v>1757567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19788</v>
      </c>
      <c r="C9" s="14">
        <v>19987</v>
      </c>
      <c r="D9" s="14">
        <v>14725</v>
      </c>
      <c r="E9" s="14">
        <v>2441</v>
      </c>
      <c r="F9" s="14">
        <v>12935</v>
      </c>
      <c r="G9" s="14">
        <v>21648</v>
      </c>
      <c r="H9" s="14">
        <v>19206</v>
      </c>
      <c r="I9" s="14">
        <v>5543</v>
      </c>
      <c r="J9" s="14">
        <v>12142</v>
      </c>
      <c r="K9" s="14">
        <v>15918</v>
      </c>
      <c r="L9" s="14">
        <v>12639</v>
      </c>
      <c r="M9" s="14">
        <v>8160</v>
      </c>
      <c r="N9" s="14">
        <v>5419</v>
      </c>
      <c r="O9" s="12">
        <f aca="true" t="shared" si="2" ref="O9:O19">SUM(B9:N9)</f>
        <v>170551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19788</v>
      </c>
      <c r="C10" s="14">
        <f>+C9-C11</f>
        <v>19987</v>
      </c>
      <c r="D10" s="14">
        <f>+D9-D11</f>
        <v>14725</v>
      </c>
      <c r="E10" s="14">
        <f>+E9-E11</f>
        <v>2441</v>
      </c>
      <c r="F10" s="14">
        <f aca="true" t="shared" si="3" ref="F10:N10">+F9-F11</f>
        <v>12935</v>
      </c>
      <c r="G10" s="14">
        <f t="shared" si="3"/>
        <v>21648</v>
      </c>
      <c r="H10" s="14">
        <f>+H9-H11</f>
        <v>19206</v>
      </c>
      <c r="I10" s="14">
        <f>+I9-I11</f>
        <v>5543</v>
      </c>
      <c r="J10" s="14">
        <f>+J9-J11</f>
        <v>12142</v>
      </c>
      <c r="K10" s="14">
        <f>+K9-K11</f>
        <v>15918</v>
      </c>
      <c r="L10" s="14">
        <f>+L9-L11</f>
        <v>12639</v>
      </c>
      <c r="M10" s="14">
        <f t="shared" si="3"/>
        <v>8160</v>
      </c>
      <c r="N10" s="14">
        <f t="shared" si="3"/>
        <v>5419</v>
      </c>
      <c r="O10" s="12">
        <f t="shared" si="2"/>
        <v>170551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177446</v>
      </c>
      <c r="C12" s="14">
        <f>C13+C14+C15</f>
        <v>131562</v>
      </c>
      <c r="D12" s="14">
        <f>D13+D14+D15</f>
        <v>164799</v>
      </c>
      <c r="E12" s="14">
        <f>E13+E14+E15</f>
        <v>24085</v>
      </c>
      <c r="F12" s="14">
        <f aca="true" t="shared" si="4" ref="F12:N12">F13+F14+F15</f>
        <v>130374</v>
      </c>
      <c r="G12" s="14">
        <f t="shared" si="4"/>
        <v>199503</v>
      </c>
      <c r="H12" s="14">
        <f>H13+H14+H15</f>
        <v>132311</v>
      </c>
      <c r="I12" s="14">
        <f>I13+I14+I15</f>
        <v>39134</v>
      </c>
      <c r="J12" s="14">
        <f>J13+J14+J15</f>
        <v>166235</v>
      </c>
      <c r="K12" s="14">
        <f>K13+K14+K15</f>
        <v>115702</v>
      </c>
      <c r="L12" s="14">
        <f>L13+L14+L15</f>
        <v>133001</v>
      </c>
      <c r="M12" s="14">
        <f t="shared" si="4"/>
        <v>59506</v>
      </c>
      <c r="N12" s="14">
        <f t="shared" si="4"/>
        <v>38359</v>
      </c>
      <c r="O12" s="12">
        <f t="shared" si="2"/>
        <v>1512017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85141</v>
      </c>
      <c r="C13" s="14">
        <v>64854</v>
      </c>
      <c r="D13" s="14">
        <v>77078</v>
      </c>
      <c r="E13" s="14">
        <v>11743</v>
      </c>
      <c r="F13" s="14">
        <v>61833</v>
      </c>
      <c r="G13" s="14">
        <v>95429</v>
      </c>
      <c r="H13" s="14">
        <v>65842</v>
      </c>
      <c r="I13" s="14">
        <v>19567</v>
      </c>
      <c r="J13" s="14">
        <v>81585</v>
      </c>
      <c r="K13" s="14">
        <v>55239</v>
      </c>
      <c r="L13" s="14">
        <v>63266</v>
      </c>
      <c r="M13" s="14">
        <v>28033</v>
      </c>
      <c r="N13" s="14">
        <v>17438</v>
      </c>
      <c r="O13" s="12">
        <f t="shared" si="2"/>
        <v>727048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89509</v>
      </c>
      <c r="C14" s="14">
        <v>63517</v>
      </c>
      <c r="D14" s="14">
        <v>85607</v>
      </c>
      <c r="E14" s="14">
        <v>11838</v>
      </c>
      <c r="F14" s="14">
        <v>65946</v>
      </c>
      <c r="G14" s="14">
        <v>98900</v>
      </c>
      <c r="H14" s="14">
        <v>63882</v>
      </c>
      <c r="I14" s="14">
        <v>18786</v>
      </c>
      <c r="J14" s="14">
        <v>82738</v>
      </c>
      <c r="K14" s="14">
        <v>58271</v>
      </c>
      <c r="L14" s="14">
        <v>67992</v>
      </c>
      <c r="M14" s="14">
        <v>30474</v>
      </c>
      <c r="N14" s="14">
        <v>20326</v>
      </c>
      <c r="O14" s="12">
        <f t="shared" si="2"/>
        <v>757786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2796</v>
      </c>
      <c r="C15" s="14">
        <v>3191</v>
      </c>
      <c r="D15" s="14">
        <v>2114</v>
      </c>
      <c r="E15" s="14">
        <v>504</v>
      </c>
      <c r="F15" s="14">
        <v>2595</v>
      </c>
      <c r="G15" s="14">
        <v>5174</v>
      </c>
      <c r="H15" s="14">
        <v>2587</v>
      </c>
      <c r="I15" s="14">
        <v>781</v>
      </c>
      <c r="J15" s="14">
        <v>1912</v>
      </c>
      <c r="K15" s="14">
        <v>2192</v>
      </c>
      <c r="L15" s="14">
        <v>1743</v>
      </c>
      <c r="M15" s="14">
        <v>999</v>
      </c>
      <c r="N15" s="14">
        <v>595</v>
      </c>
      <c r="O15" s="12">
        <f t="shared" si="2"/>
        <v>27183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8667</v>
      </c>
      <c r="C16" s="14">
        <f>C17+C18+C19</f>
        <v>6659</v>
      </c>
      <c r="D16" s="14">
        <f>D17+D18+D19</f>
        <v>6959</v>
      </c>
      <c r="E16" s="14">
        <f>E17+E18+E19</f>
        <v>1103</v>
      </c>
      <c r="F16" s="14">
        <f aca="true" t="shared" si="5" ref="F16:N16">F17+F18+F19</f>
        <v>6561</v>
      </c>
      <c r="G16" s="14">
        <f t="shared" si="5"/>
        <v>10890</v>
      </c>
      <c r="H16" s="14">
        <f>H17+H18+H19</f>
        <v>6407</v>
      </c>
      <c r="I16" s="14">
        <f>I17+I18+I19</f>
        <v>1940</v>
      </c>
      <c r="J16" s="14">
        <f>J17+J18+J19</f>
        <v>8326</v>
      </c>
      <c r="K16" s="14">
        <f>K17+K18+K19</f>
        <v>5789</v>
      </c>
      <c r="L16" s="14">
        <f>L17+L18+L19</f>
        <v>7435</v>
      </c>
      <c r="M16" s="14">
        <f t="shared" si="5"/>
        <v>2712</v>
      </c>
      <c r="N16" s="14">
        <f t="shared" si="5"/>
        <v>1551</v>
      </c>
      <c r="O16" s="12">
        <f t="shared" si="2"/>
        <v>74999</v>
      </c>
    </row>
    <row r="17" spans="1:26" ht="18.75" customHeight="1">
      <c r="A17" s="15" t="s">
        <v>16</v>
      </c>
      <c r="B17" s="14">
        <v>8639</v>
      </c>
      <c r="C17" s="14">
        <v>6646</v>
      </c>
      <c r="D17" s="14">
        <v>6947</v>
      </c>
      <c r="E17" s="14">
        <v>1100</v>
      </c>
      <c r="F17" s="14">
        <v>6544</v>
      </c>
      <c r="G17" s="14">
        <v>10863</v>
      </c>
      <c r="H17" s="14">
        <v>6392</v>
      </c>
      <c r="I17" s="14">
        <v>1938</v>
      </c>
      <c r="J17" s="14">
        <v>8300</v>
      </c>
      <c r="K17" s="14">
        <v>5770</v>
      </c>
      <c r="L17" s="14">
        <v>7408</v>
      </c>
      <c r="M17" s="14">
        <v>2706</v>
      </c>
      <c r="N17" s="14">
        <v>1543</v>
      </c>
      <c r="O17" s="12">
        <f t="shared" si="2"/>
        <v>74796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17</v>
      </c>
      <c r="C18" s="14">
        <v>8</v>
      </c>
      <c r="D18" s="14">
        <v>9</v>
      </c>
      <c r="E18" s="14">
        <v>3</v>
      </c>
      <c r="F18" s="14">
        <v>12</v>
      </c>
      <c r="G18" s="14">
        <v>16</v>
      </c>
      <c r="H18" s="14">
        <v>11</v>
      </c>
      <c r="I18" s="14">
        <v>1</v>
      </c>
      <c r="J18" s="14">
        <v>19</v>
      </c>
      <c r="K18" s="14">
        <v>10</v>
      </c>
      <c r="L18" s="14">
        <v>21</v>
      </c>
      <c r="M18" s="14">
        <v>6</v>
      </c>
      <c r="N18" s="14">
        <v>8</v>
      </c>
      <c r="O18" s="12">
        <f t="shared" si="2"/>
        <v>141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5</v>
      </c>
      <c r="D19" s="14">
        <v>3</v>
      </c>
      <c r="E19" s="14">
        <v>0</v>
      </c>
      <c r="F19" s="14">
        <v>5</v>
      </c>
      <c r="G19" s="14">
        <v>11</v>
      </c>
      <c r="H19" s="14">
        <v>4</v>
      </c>
      <c r="I19" s="14">
        <v>1</v>
      </c>
      <c r="J19" s="14">
        <v>7</v>
      </c>
      <c r="K19" s="14">
        <v>9</v>
      </c>
      <c r="L19" s="14">
        <v>6</v>
      </c>
      <c r="M19" s="14">
        <v>0</v>
      </c>
      <c r="N19" s="14">
        <v>0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129755</v>
      </c>
      <c r="C20" s="18">
        <f>C21+C22+C23</f>
        <v>79394</v>
      </c>
      <c r="D20" s="18">
        <f>D21+D22+D23</f>
        <v>76960</v>
      </c>
      <c r="E20" s="18">
        <f>E21+E22+E23</f>
        <v>12635</v>
      </c>
      <c r="F20" s="18">
        <f aca="true" t="shared" si="6" ref="F20:N20">F21+F22+F23</f>
        <v>69369</v>
      </c>
      <c r="G20" s="18">
        <f t="shared" si="6"/>
        <v>104420</v>
      </c>
      <c r="H20" s="18">
        <f>H21+H22+H23</f>
        <v>88314</v>
      </c>
      <c r="I20" s="18">
        <f>I21+I22+I23</f>
        <v>23893</v>
      </c>
      <c r="J20" s="18">
        <f>J21+J22+J23</f>
        <v>99592</v>
      </c>
      <c r="K20" s="18">
        <f>K21+K22+K23</f>
        <v>70230</v>
      </c>
      <c r="L20" s="18">
        <f>L21+L22+L23</f>
        <v>106263</v>
      </c>
      <c r="M20" s="18">
        <f t="shared" si="6"/>
        <v>39904</v>
      </c>
      <c r="N20" s="18">
        <f t="shared" si="6"/>
        <v>23714</v>
      </c>
      <c r="O20" s="12">
        <f aca="true" t="shared" si="7" ref="O20:O26">SUM(B20:N20)</f>
        <v>924443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67500</v>
      </c>
      <c r="C21" s="14">
        <v>44183</v>
      </c>
      <c r="D21" s="14">
        <v>39472</v>
      </c>
      <c r="E21" s="14">
        <v>7035</v>
      </c>
      <c r="F21" s="14">
        <v>36716</v>
      </c>
      <c r="G21" s="14">
        <v>55433</v>
      </c>
      <c r="H21" s="14">
        <v>48769</v>
      </c>
      <c r="I21" s="14">
        <v>13490</v>
      </c>
      <c r="J21" s="14">
        <v>53874</v>
      </c>
      <c r="K21" s="14">
        <v>37285</v>
      </c>
      <c r="L21" s="14">
        <v>54719</v>
      </c>
      <c r="M21" s="14">
        <v>20789</v>
      </c>
      <c r="N21" s="14">
        <v>11843</v>
      </c>
      <c r="O21" s="12">
        <f t="shared" si="7"/>
        <v>491108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60684</v>
      </c>
      <c r="C22" s="14">
        <v>33837</v>
      </c>
      <c r="D22" s="14">
        <v>36699</v>
      </c>
      <c r="E22" s="14">
        <v>5388</v>
      </c>
      <c r="F22" s="14">
        <v>31641</v>
      </c>
      <c r="G22" s="14">
        <v>47088</v>
      </c>
      <c r="H22" s="14">
        <v>38443</v>
      </c>
      <c r="I22" s="14">
        <v>10050</v>
      </c>
      <c r="J22" s="14">
        <v>44788</v>
      </c>
      <c r="K22" s="14">
        <v>31964</v>
      </c>
      <c r="L22" s="14">
        <v>50490</v>
      </c>
      <c r="M22" s="14">
        <v>18563</v>
      </c>
      <c r="N22" s="14">
        <v>11596</v>
      </c>
      <c r="O22" s="12">
        <f t="shared" si="7"/>
        <v>421231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1571</v>
      </c>
      <c r="C23" s="14">
        <v>1374</v>
      </c>
      <c r="D23" s="14">
        <v>789</v>
      </c>
      <c r="E23" s="14">
        <v>212</v>
      </c>
      <c r="F23" s="14">
        <v>1012</v>
      </c>
      <c r="G23" s="14">
        <v>1899</v>
      </c>
      <c r="H23" s="14">
        <v>1102</v>
      </c>
      <c r="I23" s="14">
        <v>353</v>
      </c>
      <c r="J23" s="14">
        <v>930</v>
      </c>
      <c r="K23" s="14">
        <v>981</v>
      </c>
      <c r="L23" s="14">
        <v>1054</v>
      </c>
      <c r="M23" s="14">
        <v>552</v>
      </c>
      <c r="N23" s="14">
        <v>275</v>
      </c>
      <c r="O23" s="12">
        <f t="shared" si="7"/>
        <v>12104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104851</v>
      </c>
      <c r="C24" s="14">
        <f>C25+C26</f>
        <v>80775</v>
      </c>
      <c r="D24" s="14">
        <f>D25+D26</f>
        <v>84117</v>
      </c>
      <c r="E24" s="14">
        <f>E25+E26</f>
        <v>16989</v>
      </c>
      <c r="F24" s="14">
        <f aca="true" t="shared" si="8" ref="F24:N24">F25+F26</f>
        <v>76546</v>
      </c>
      <c r="G24" s="14">
        <f t="shared" si="8"/>
        <v>118359</v>
      </c>
      <c r="H24" s="14">
        <f>H25+H26</f>
        <v>78129</v>
      </c>
      <c r="I24" s="14">
        <f>I25+I26</f>
        <v>21187</v>
      </c>
      <c r="J24" s="14">
        <f>J25+J26</f>
        <v>80415</v>
      </c>
      <c r="K24" s="14">
        <f>K25+K26</f>
        <v>66443</v>
      </c>
      <c r="L24" s="14">
        <f>L25+L26</f>
        <v>66041</v>
      </c>
      <c r="M24" s="14">
        <f t="shared" si="8"/>
        <v>22373</v>
      </c>
      <c r="N24" s="14">
        <f t="shared" si="8"/>
        <v>13164</v>
      </c>
      <c r="O24" s="12">
        <f t="shared" si="7"/>
        <v>829389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70250</v>
      </c>
      <c r="C25" s="14">
        <v>60157</v>
      </c>
      <c r="D25" s="14">
        <v>57870</v>
      </c>
      <c r="E25" s="14">
        <v>12684</v>
      </c>
      <c r="F25" s="14">
        <v>56176</v>
      </c>
      <c r="G25" s="14">
        <v>88323</v>
      </c>
      <c r="H25" s="14">
        <v>60207</v>
      </c>
      <c r="I25" s="14">
        <v>16666</v>
      </c>
      <c r="J25" s="14">
        <v>53998</v>
      </c>
      <c r="K25" s="14">
        <v>47771</v>
      </c>
      <c r="L25" s="14">
        <v>45845</v>
      </c>
      <c r="M25" s="14">
        <v>15611</v>
      </c>
      <c r="N25" s="14">
        <v>8494</v>
      </c>
      <c r="O25" s="12">
        <f t="shared" si="7"/>
        <v>594052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34601</v>
      </c>
      <c r="C26" s="14">
        <v>20618</v>
      </c>
      <c r="D26" s="14">
        <v>26247</v>
      </c>
      <c r="E26" s="14">
        <v>4305</v>
      </c>
      <c r="F26" s="14">
        <v>20370</v>
      </c>
      <c r="G26" s="14">
        <v>30036</v>
      </c>
      <c r="H26" s="14">
        <v>17922</v>
      </c>
      <c r="I26" s="14">
        <v>4521</v>
      </c>
      <c r="J26" s="14">
        <v>26417</v>
      </c>
      <c r="K26" s="14">
        <v>18672</v>
      </c>
      <c r="L26" s="14">
        <v>20196</v>
      </c>
      <c r="M26" s="14">
        <v>6762</v>
      </c>
      <c r="N26" s="14">
        <v>4670</v>
      </c>
      <c r="O26" s="12">
        <f t="shared" si="7"/>
        <v>235337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929062.51286822</v>
      </c>
      <c r="C36" s="60">
        <f aca="true" t="shared" si="11" ref="C36:N36">C37+C38+C39+C40</f>
        <v>704519.1069985001</v>
      </c>
      <c r="D36" s="60">
        <f t="shared" si="11"/>
        <v>659455.651378</v>
      </c>
      <c r="E36" s="60">
        <f t="shared" si="11"/>
        <v>158751.4929552</v>
      </c>
      <c r="F36" s="60">
        <f t="shared" si="11"/>
        <v>648313.5242592499</v>
      </c>
      <c r="G36" s="60">
        <f t="shared" si="11"/>
        <v>791777.286</v>
      </c>
      <c r="H36" s="60">
        <f t="shared" si="11"/>
        <v>682086.4117</v>
      </c>
      <c r="I36" s="60">
        <f>I37+I38+I39+I40</f>
        <v>196217.0502394</v>
      </c>
      <c r="J36" s="60">
        <f>J37+J38+J39+J40</f>
        <v>762178.490178</v>
      </c>
      <c r="K36" s="60">
        <f>K37+K38+K39+K40</f>
        <v>674952.8510125999</v>
      </c>
      <c r="L36" s="60">
        <f>L37+L38+L39+L40</f>
        <v>760737.21895904</v>
      </c>
      <c r="M36" s="60">
        <f t="shared" si="11"/>
        <v>390366.86484665</v>
      </c>
      <c r="N36" s="60">
        <f t="shared" si="11"/>
        <v>207810.05648192</v>
      </c>
      <c r="O36" s="60">
        <f>O37+O38+O39+O40</f>
        <v>7566228.517876781</v>
      </c>
    </row>
    <row r="37" spans="1:15" ht="18.75" customHeight="1">
      <c r="A37" s="57" t="s">
        <v>50</v>
      </c>
      <c r="B37" s="54">
        <f aca="true" t="shared" si="12" ref="B37:N37">B29*B7</f>
        <v>923875.3311000001</v>
      </c>
      <c r="C37" s="54">
        <f t="shared" si="12"/>
        <v>700556.7508</v>
      </c>
      <c r="D37" s="54">
        <f t="shared" si="12"/>
        <v>649311.5920000001</v>
      </c>
      <c r="E37" s="54">
        <f t="shared" si="12"/>
        <v>158464.8534</v>
      </c>
      <c r="F37" s="54">
        <f t="shared" si="12"/>
        <v>645195.8204999999</v>
      </c>
      <c r="G37" s="54">
        <f t="shared" si="12"/>
        <v>786793.118</v>
      </c>
      <c r="H37" s="54">
        <f t="shared" si="12"/>
        <v>678154.0869</v>
      </c>
      <c r="I37" s="54">
        <f>I29*I7</f>
        <v>196075.6951</v>
      </c>
      <c r="J37" s="54">
        <f>J29*J7</f>
        <v>753222.34</v>
      </c>
      <c r="K37" s="54">
        <f>K29*K7</f>
        <v>660921.3348</v>
      </c>
      <c r="L37" s="54">
        <f>L29*L7</f>
        <v>751690.5658</v>
      </c>
      <c r="M37" s="54">
        <f t="shared" si="12"/>
        <v>384898.4825</v>
      </c>
      <c r="N37" s="54">
        <f t="shared" si="12"/>
        <v>206693.0601</v>
      </c>
      <c r="O37" s="56">
        <f>SUM(B37:N37)</f>
        <v>7495853.031</v>
      </c>
    </row>
    <row r="38" spans="1:15" ht="18.75" customHeight="1">
      <c r="A38" s="57" t="s">
        <v>51</v>
      </c>
      <c r="B38" s="54">
        <f aca="true" t="shared" si="13" ref="B38:N38">B30*B7</f>
        <v>-2728.73823178</v>
      </c>
      <c r="C38" s="54">
        <f t="shared" si="13"/>
        <v>-1868.7138014999998</v>
      </c>
      <c r="D38" s="54">
        <f t="shared" si="13"/>
        <v>-1928.9406219999998</v>
      </c>
      <c r="E38" s="54">
        <f t="shared" si="13"/>
        <v>-359.6404448</v>
      </c>
      <c r="F38" s="54">
        <f t="shared" si="13"/>
        <v>-1880.5862407500001</v>
      </c>
      <c r="G38" s="54">
        <f t="shared" si="13"/>
        <v>-2319.5820000000003</v>
      </c>
      <c r="H38" s="54">
        <f t="shared" si="13"/>
        <v>-1816.4551999999999</v>
      </c>
      <c r="I38" s="54">
        <f>I30*I7</f>
        <v>-513.4848606</v>
      </c>
      <c r="J38" s="54">
        <f>J30*J7</f>
        <v>-2085.919822</v>
      </c>
      <c r="K38" s="54">
        <f>K30*K7</f>
        <v>-1744.7237874</v>
      </c>
      <c r="L38" s="54">
        <f>L30*L7</f>
        <v>-2033.69684096</v>
      </c>
      <c r="M38" s="54">
        <f t="shared" si="13"/>
        <v>-977.47765335</v>
      </c>
      <c r="N38" s="54">
        <f t="shared" si="13"/>
        <v>-601.87361808</v>
      </c>
      <c r="O38" s="25">
        <f>SUM(B38:N38)</f>
        <v>-20859.833123220003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-79152</v>
      </c>
      <c r="C42" s="25">
        <f aca="true" t="shared" si="15" ref="C42:N42">+C43+C46+C58+C59</f>
        <v>-79948</v>
      </c>
      <c r="D42" s="25">
        <f t="shared" si="15"/>
        <v>-78886.32</v>
      </c>
      <c r="E42" s="25">
        <f t="shared" si="15"/>
        <v>-9764</v>
      </c>
      <c r="F42" s="25">
        <f t="shared" si="15"/>
        <v>-52240</v>
      </c>
      <c r="G42" s="25">
        <f t="shared" si="15"/>
        <v>-87092</v>
      </c>
      <c r="H42" s="25">
        <f t="shared" si="15"/>
        <v>-76824</v>
      </c>
      <c r="I42" s="25">
        <f>+I43+I46+I58+I59</f>
        <v>-23172</v>
      </c>
      <c r="J42" s="25">
        <f>+J43+J46+J58+J59</f>
        <v>-48568</v>
      </c>
      <c r="K42" s="25">
        <f>+K43+K46+K58+K59</f>
        <v>-63672</v>
      </c>
      <c r="L42" s="25">
        <f>+L43+L46+L58+L59</f>
        <v>-50556</v>
      </c>
      <c r="M42" s="25">
        <f t="shared" si="15"/>
        <v>-32640</v>
      </c>
      <c r="N42" s="25">
        <f t="shared" si="15"/>
        <v>-21676</v>
      </c>
      <c r="O42" s="25">
        <f>+O43+O46+O58+O59</f>
        <v>-704190.32</v>
      </c>
    </row>
    <row r="43" spans="1:15" ht="18.75" customHeight="1">
      <c r="A43" s="17" t="s">
        <v>55</v>
      </c>
      <c r="B43" s="26">
        <f>B44+B45</f>
        <v>-79152</v>
      </c>
      <c r="C43" s="26">
        <f>C44+C45</f>
        <v>-79948</v>
      </c>
      <c r="D43" s="26">
        <f>D44+D45</f>
        <v>-58900</v>
      </c>
      <c r="E43" s="26">
        <f>E44+E45</f>
        <v>-9764</v>
      </c>
      <c r="F43" s="26">
        <f aca="true" t="shared" si="16" ref="F43:N43">F44+F45</f>
        <v>-51740</v>
      </c>
      <c r="G43" s="26">
        <f t="shared" si="16"/>
        <v>-86592</v>
      </c>
      <c r="H43" s="26">
        <f t="shared" si="16"/>
        <v>-76824</v>
      </c>
      <c r="I43" s="26">
        <f>I44+I45</f>
        <v>-22172</v>
      </c>
      <c r="J43" s="26">
        <f>J44+J45</f>
        <v>-48568</v>
      </c>
      <c r="K43" s="26">
        <f>K44+K45</f>
        <v>-63672</v>
      </c>
      <c r="L43" s="26">
        <f>L44+L45</f>
        <v>-50556</v>
      </c>
      <c r="M43" s="26">
        <f t="shared" si="16"/>
        <v>-32640</v>
      </c>
      <c r="N43" s="26">
        <f t="shared" si="16"/>
        <v>-21676</v>
      </c>
      <c r="O43" s="25">
        <f aca="true" t="shared" si="17" ref="O43:O59">SUM(B43:N43)</f>
        <v>-682204</v>
      </c>
    </row>
    <row r="44" spans="1:26" ht="18.75" customHeight="1">
      <c r="A44" s="13" t="s">
        <v>56</v>
      </c>
      <c r="B44" s="20">
        <f>ROUND(-B9*$D$3,2)</f>
        <v>-79152</v>
      </c>
      <c r="C44" s="20">
        <f>ROUND(-C9*$D$3,2)</f>
        <v>-79948</v>
      </c>
      <c r="D44" s="20">
        <f>ROUND(-D9*$D$3,2)</f>
        <v>-58900</v>
      </c>
      <c r="E44" s="20">
        <f>ROUND(-E9*$D$3,2)</f>
        <v>-9764</v>
      </c>
      <c r="F44" s="20">
        <f aca="true" t="shared" si="18" ref="F44:N44">ROUND(-F9*$D$3,2)</f>
        <v>-51740</v>
      </c>
      <c r="G44" s="20">
        <f t="shared" si="18"/>
        <v>-86592</v>
      </c>
      <c r="H44" s="20">
        <f t="shared" si="18"/>
        <v>-76824</v>
      </c>
      <c r="I44" s="20">
        <f>ROUND(-I9*$D$3,2)</f>
        <v>-22172</v>
      </c>
      <c r="J44" s="20">
        <f>ROUND(-J9*$D$3,2)</f>
        <v>-48568</v>
      </c>
      <c r="K44" s="20">
        <f>ROUND(-K9*$D$3,2)</f>
        <v>-63672</v>
      </c>
      <c r="L44" s="20">
        <f>ROUND(-L9*$D$3,2)</f>
        <v>-50556</v>
      </c>
      <c r="M44" s="20">
        <f t="shared" si="18"/>
        <v>-32640</v>
      </c>
      <c r="N44" s="20">
        <f t="shared" si="18"/>
        <v>-21676</v>
      </c>
      <c r="O44" s="46">
        <f t="shared" si="17"/>
        <v>-682204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-19986.32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-21986.32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-500-19486.32</f>
        <v>-19986.32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-21986.32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849910.51286822</v>
      </c>
      <c r="C61" s="29">
        <f t="shared" si="21"/>
        <v>624571.1069985001</v>
      </c>
      <c r="D61" s="29">
        <f t="shared" si="21"/>
        <v>580569.3313780001</v>
      </c>
      <c r="E61" s="29">
        <f t="shared" si="21"/>
        <v>148987.4929552</v>
      </c>
      <c r="F61" s="29">
        <f t="shared" si="21"/>
        <v>596073.5242592499</v>
      </c>
      <c r="G61" s="29">
        <f t="shared" si="21"/>
        <v>704685.286</v>
      </c>
      <c r="H61" s="29">
        <f t="shared" si="21"/>
        <v>605262.4117</v>
      </c>
      <c r="I61" s="29">
        <f t="shared" si="21"/>
        <v>173045.0502394</v>
      </c>
      <c r="J61" s="29">
        <f>+J36+J42</f>
        <v>713610.490178</v>
      </c>
      <c r="K61" s="29">
        <f>+K36+K42</f>
        <v>611280.8510125999</v>
      </c>
      <c r="L61" s="29">
        <f>+L36+L42</f>
        <v>710181.21895904</v>
      </c>
      <c r="M61" s="29">
        <f t="shared" si="21"/>
        <v>357726.86484665</v>
      </c>
      <c r="N61" s="29">
        <f t="shared" si="21"/>
        <v>186134.05648192</v>
      </c>
      <c r="O61" s="29">
        <f>SUM(B61:N61)</f>
        <v>6862038.19787678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7"/>
    </row>
    <row r="64" spans="1:15" ht="18.75" customHeight="1">
      <c r="A64" s="2" t="s">
        <v>69</v>
      </c>
      <c r="B64" s="36">
        <f>SUM(B65:B78)</f>
        <v>849910.5</v>
      </c>
      <c r="C64" s="36">
        <f aca="true" t="shared" si="22" ref="C64:N64">SUM(C65:C78)</f>
        <v>624571.11</v>
      </c>
      <c r="D64" s="36">
        <f t="shared" si="22"/>
        <v>580569.33</v>
      </c>
      <c r="E64" s="36">
        <f t="shared" si="22"/>
        <v>148987.49</v>
      </c>
      <c r="F64" s="36">
        <f t="shared" si="22"/>
        <v>596073.52</v>
      </c>
      <c r="G64" s="36">
        <f t="shared" si="22"/>
        <v>704685.29</v>
      </c>
      <c r="H64" s="36">
        <f t="shared" si="22"/>
        <v>605262.41</v>
      </c>
      <c r="I64" s="36">
        <f t="shared" si="22"/>
        <v>173045.06</v>
      </c>
      <c r="J64" s="36">
        <f t="shared" si="22"/>
        <v>713610.49</v>
      </c>
      <c r="K64" s="36">
        <f t="shared" si="22"/>
        <v>611280.85</v>
      </c>
      <c r="L64" s="36">
        <f t="shared" si="22"/>
        <v>710181.22</v>
      </c>
      <c r="M64" s="36">
        <f t="shared" si="22"/>
        <v>357726.86</v>
      </c>
      <c r="N64" s="36">
        <f t="shared" si="22"/>
        <v>186134.06</v>
      </c>
      <c r="O64" s="29">
        <f>SUM(O65:O78)</f>
        <v>6862038.1899999995</v>
      </c>
    </row>
    <row r="65" spans="1:16" ht="18.75" customHeight="1">
      <c r="A65" s="17" t="s">
        <v>70</v>
      </c>
      <c r="B65" s="36">
        <v>159986.94</v>
      </c>
      <c r="C65" s="36">
        <v>180524.34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340511.28</v>
      </c>
      <c r="P65"/>
    </row>
    <row r="66" spans="1:16" ht="18.75" customHeight="1">
      <c r="A66" s="17" t="s">
        <v>71</v>
      </c>
      <c r="B66" s="36">
        <v>689923.56</v>
      </c>
      <c r="C66" s="36">
        <v>444046.77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1133970.33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580569.33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580569.33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148987.49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148987.49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596073.52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596073.52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704685.29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704685.29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605262.41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605262.41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173045.06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173045.06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713610.49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713610.49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611280.85</v>
      </c>
      <c r="L74" s="35">
        <v>0</v>
      </c>
      <c r="M74" s="35">
        <v>0</v>
      </c>
      <c r="N74" s="35">
        <v>0</v>
      </c>
      <c r="O74" s="29">
        <f t="shared" si="23"/>
        <v>611280.85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710181.22</v>
      </c>
      <c r="M75" s="35">
        <v>0</v>
      </c>
      <c r="N75" s="61">
        <v>0</v>
      </c>
      <c r="O75" s="26">
        <f t="shared" si="23"/>
        <v>710181.22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357726.86</v>
      </c>
      <c r="N76" s="35">
        <v>0</v>
      </c>
      <c r="O76" s="29">
        <f t="shared" si="23"/>
        <v>357726.86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186134.06</v>
      </c>
      <c r="O77" s="26">
        <f t="shared" si="23"/>
        <v>186134.06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2.3541216489901067</v>
      </c>
      <c r="C82" s="44">
        <v>2.5037889560114412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2.0477420323294218</v>
      </c>
      <c r="C83" s="44">
        <v>2.098890401028386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1.868868832368512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2.7728065421060903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2.182249384719475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1.7306532166571391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2.0920141435472783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2.1398415459546114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2.0552562520193067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2.412764103489466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2.3119473259154404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2.9037138807180276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2.5157252604026423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2018-07-20T16:32:41Z</dcterms:modified>
  <cp:category/>
  <cp:version/>
  <cp:contentType/>
  <cp:contentStatus/>
</cp:coreProperties>
</file>