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<sst xmlns="http://schemas.openxmlformats.org/spreadsheetml/2006/main" count="112" uniqueCount="110">
  <si>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</si>
  <si>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</si>
  <si>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</si>
  <si>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</si>
  <si>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</si>
  <si>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</si>
  <si>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</si>
  <si>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</si>
  <si>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</si>
  <si>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</si>
  <si>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</si>
  <si>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</si>
  <si>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</si>
  <si>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</si>
  <si>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</si>
  <si>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</si>
  <si>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</si>
  <si>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</si>
  <si>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</si>
  <si>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</si>
  <si>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</si>
  <si>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</si>
  <si>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</si>
  <si>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</si>
  <si>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</si>
  <si>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</si>
  <si>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</si>
  <si>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</si>
  <si>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</si>
  <si>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</si>
  <si>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</si>
  <si>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</si>
  <si>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</si>
  <si>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</si>
  <si>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</si>
  <si>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</si>
  <si>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</si>
  <si>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</si>
  <si>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</si>
  <si>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</si>
  <si>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</si>
  <si>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</si>
  <si>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</si>
  <si>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</si>
  <si>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</si>
  <si>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</si>
  <si>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</si>
  <si>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</si>
  <si>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</si>
  <si>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</si>
  <si>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</si>
  <si>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</si>
  <si>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</si>
  <si>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</si>
  <si>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</si>
  <si>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</si>
  <si>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</si>
  <si>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</si>
  <si>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</si>
  <si>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</si>
  <si>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</si>
  <si>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</si>
  <si>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</si>
  <si>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</si>
  <si>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</si>
  <si>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</si>
  <si>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</si>
  <si>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</si>
  <si>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</si>
  <si>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</si>
  <si>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</si>
  <si>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</si>
  <si>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</si>
  <si>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</si>
  <si>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</si>
  <si>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</si>
  <si>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</si>
  <si>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</si>
  <si>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</si>
  <si>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</si>
  <si>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</si>
  <si>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</si>
  <si>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</si>
  <si>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</si>
  <si>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</si>
  <si>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</si>
  <si>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</si>
  <si>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</si>
  <si>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</si>
  <si>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</si>
  <si>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</si>
  <si>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</si>
  <si>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</si>
  <si>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</si>
  <si>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</si>
  <si>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</si>
  <si>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</si>
  <si>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</si>
  <si>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</si>
  <si>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</si>
  <si>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</si>
  <si>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</si>
  <si>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</si>
  <si>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</si>
  <si>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</si>
  <si>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</si>
  <si>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</si>
  <si>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</si>
  <si>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</si>
  <si>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15/07/18 - VENCIMENTO 20/07/18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</si>
</sst>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197273</v>
      </c>
      <c r="C7" s="10">
        <f>C8+C20+C24</f>
        <v>126032</v>
      </c>
      <c r="D7" s="10">
        <f>D8+D20+D24</f>
        <v>160685</v>
      </c>
      <c r="E7" s="10">
        <f>E8+E20+E24</f>
        <v>23391</v>
      </c>
      <c r="F7" s="10">
        <f aca="true" t="shared" si="0" ref="F7:N7">F8+F20+F24</f>
        <v>140660</v>
      </c>
      <c r="G7" s="10">
        <f t="shared" si="0"/>
        <v>194413</v>
      </c>
      <c r="H7" s="10">
        <f>H8+H20+H24</f>
        <v>132069</v>
      </c>
      <c r="I7" s="10">
        <f>I8+I20+I24</f>
        <v>30845</v>
      </c>
      <c r="J7" s="10">
        <f>J8+J20+J24</f>
        <v>175220</v>
      </c>
      <c r="K7" s="10">
        <f>K8+K20+K24</f>
        <v>126383</v>
      </c>
      <c r="L7" s="10">
        <f>L8+L20+L24</f>
        <v>167697</v>
      </c>
      <c r="M7" s="10">
        <f t="shared" si="0"/>
        <v>51429</v>
      </c>
      <c r="N7" s="10">
        <f t="shared" si="0"/>
        <v>29776</v>
      </c>
      <c r="O7" s="10">
        <f>+O8+O20+O24</f>
        <v>1555873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91799</v>
      </c>
      <c r="C8" s="12">
        <f>+C9+C12+C16</f>
        <v>61174</v>
      </c>
      <c r="D8" s="12">
        <f>+D9+D12+D16</f>
        <v>80907</v>
      </c>
      <c r="E8" s="12">
        <f>+E9+E12+E16</f>
        <v>10682</v>
      </c>
      <c r="F8" s="12">
        <f aca="true" t="shared" si="1" ref="F8:N8">+F9+F12+F16</f>
        <v>67214</v>
      </c>
      <c r="G8" s="12">
        <f t="shared" si="1"/>
        <v>94669</v>
      </c>
      <c r="H8" s="12">
        <f>+H9+H12+H16</f>
        <v>64693</v>
      </c>
      <c r="I8" s="12">
        <f>+I9+I12+I16</f>
        <v>15213</v>
      </c>
      <c r="J8" s="12">
        <f>+J9+J12+J16</f>
        <v>85468</v>
      </c>
      <c r="K8" s="12">
        <f>+K9+K12+K16</f>
        <v>62052</v>
      </c>
      <c r="L8" s="12">
        <f>+L9+L12+L16</f>
        <v>79183</v>
      </c>
      <c r="M8" s="12">
        <f t="shared" si="1"/>
        <v>27146</v>
      </c>
      <c r="N8" s="12">
        <f t="shared" si="1"/>
        <v>16509</v>
      </c>
      <c r="O8" s="12">
        <f>SUM(B8:N8)</f>
        <v>756709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13337</v>
      </c>
      <c r="C9" s="14">
        <v>11669</v>
      </c>
      <c r="D9" s="14">
        <v>10171</v>
      </c>
      <c r="E9" s="14">
        <v>1348</v>
      </c>
      <c r="F9" s="14">
        <v>9210</v>
      </c>
      <c r="G9" s="14">
        <v>13893</v>
      </c>
      <c r="H9" s="14">
        <v>11745</v>
      </c>
      <c r="I9" s="14">
        <v>2711</v>
      </c>
      <c r="J9" s="14">
        <v>8861</v>
      </c>
      <c r="K9" s="14">
        <v>10230</v>
      </c>
      <c r="L9" s="14">
        <v>9225</v>
      </c>
      <c r="M9" s="14">
        <v>4097</v>
      </c>
      <c r="N9" s="14">
        <v>2265</v>
      </c>
      <c r="O9" s="12">
        <f aca="true" t="shared" si="2" ref="O9:O19">SUM(B9:N9)</f>
        <v>108762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13337</v>
      </c>
      <c r="C10" s="14">
        <f>+C9-C11</f>
        <v>11669</v>
      </c>
      <c r="D10" s="14">
        <f>+D9-D11</f>
        <v>10171</v>
      </c>
      <c r="E10" s="14">
        <f>+E9-E11</f>
        <v>1348</v>
      </c>
      <c r="F10" s="14">
        <f aca="true" t="shared" si="3" ref="F10:N10">+F9-F11</f>
        <v>9210</v>
      </c>
      <c r="G10" s="14">
        <f t="shared" si="3"/>
        <v>13893</v>
      </c>
      <c r="H10" s="14">
        <f>+H9-H11</f>
        <v>11745</v>
      </c>
      <c r="I10" s="14">
        <f>+I9-I11</f>
        <v>2711</v>
      </c>
      <c r="J10" s="14">
        <f>+J9-J11</f>
        <v>8861</v>
      </c>
      <c r="K10" s="14">
        <f>+K9-K11</f>
        <v>10230</v>
      </c>
      <c r="L10" s="14">
        <f>+L9-L11</f>
        <v>9225</v>
      </c>
      <c r="M10" s="14">
        <f t="shared" si="3"/>
        <v>4097</v>
      </c>
      <c r="N10" s="14">
        <f t="shared" si="3"/>
        <v>2265</v>
      </c>
      <c r="O10" s="12">
        <f t="shared" si="2"/>
        <v>108762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73623</v>
      </c>
      <c r="C12" s="14">
        <f>C13+C14+C15</f>
        <v>46552</v>
      </c>
      <c r="D12" s="14">
        <f>D13+D14+D15</f>
        <v>67071</v>
      </c>
      <c r="E12" s="14">
        <f>E13+E14+E15</f>
        <v>8776</v>
      </c>
      <c r="F12" s="14">
        <f aca="true" t="shared" si="4" ref="F12:N12">F13+F14+F15</f>
        <v>54556</v>
      </c>
      <c r="G12" s="14">
        <f t="shared" si="4"/>
        <v>75947</v>
      </c>
      <c r="H12" s="14">
        <f>H13+H14+H15</f>
        <v>49964</v>
      </c>
      <c r="I12" s="14">
        <f>I13+I14+I15</f>
        <v>11765</v>
      </c>
      <c r="J12" s="14">
        <f>J13+J14+J15</f>
        <v>72188</v>
      </c>
      <c r="K12" s="14">
        <f>K13+K14+K15</f>
        <v>48624</v>
      </c>
      <c r="L12" s="14">
        <f>L13+L14+L15</f>
        <v>65348</v>
      </c>
      <c r="M12" s="14">
        <f t="shared" si="4"/>
        <v>21801</v>
      </c>
      <c r="N12" s="14">
        <f t="shared" si="4"/>
        <v>13645</v>
      </c>
      <c r="O12" s="12">
        <f t="shared" si="2"/>
        <v>609860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34075</v>
      </c>
      <c r="C13" s="14">
        <v>22505</v>
      </c>
      <c r="D13" s="14">
        <v>30994</v>
      </c>
      <c r="E13" s="14">
        <v>4115</v>
      </c>
      <c r="F13" s="14">
        <v>25833</v>
      </c>
      <c r="G13" s="14">
        <v>35346</v>
      </c>
      <c r="H13" s="14">
        <v>23811</v>
      </c>
      <c r="I13" s="14">
        <v>5666</v>
      </c>
      <c r="J13" s="14">
        <v>33842</v>
      </c>
      <c r="K13" s="14">
        <v>21808</v>
      </c>
      <c r="L13" s="14">
        <v>28202</v>
      </c>
      <c r="M13" s="14">
        <v>8864</v>
      </c>
      <c r="N13" s="14">
        <v>5401</v>
      </c>
      <c r="O13" s="12">
        <f t="shared" si="2"/>
        <v>280462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38449</v>
      </c>
      <c r="C14" s="14">
        <v>22919</v>
      </c>
      <c r="D14" s="14">
        <v>35207</v>
      </c>
      <c r="E14" s="14">
        <v>4486</v>
      </c>
      <c r="F14" s="14">
        <v>27709</v>
      </c>
      <c r="G14" s="14">
        <v>38612</v>
      </c>
      <c r="H14" s="14">
        <v>25211</v>
      </c>
      <c r="I14" s="14">
        <v>5868</v>
      </c>
      <c r="J14" s="14">
        <v>37435</v>
      </c>
      <c r="K14" s="14">
        <v>25903</v>
      </c>
      <c r="L14" s="14">
        <v>36293</v>
      </c>
      <c r="M14" s="14">
        <v>12586</v>
      </c>
      <c r="N14" s="14">
        <v>8055</v>
      </c>
      <c r="O14" s="12">
        <f t="shared" si="2"/>
        <v>318733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1099</v>
      </c>
      <c r="C15" s="14">
        <v>1128</v>
      </c>
      <c r="D15" s="14">
        <v>870</v>
      </c>
      <c r="E15" s="14">
        <v>175</v>
      </c>
      <c r="F15" s="14">
        <v>1014</v>
      </c>
      <c r="G15" s="14">
        <v>1989</v>
      </c>
      <c r="H15" s="14">
        <v>942</v>
      </c>
      <c r="I15" s="14">
        <v>231</v>
      </c>
      <c r="J15" s="14">
        <v>911</v>
      </c>
      <c r="K15" s="14">
        <v>913</v>
      </c>
      <c r="L15" s="14">
        <v>853</v>
      </c>
      <c r="M15" s="14">
        <v>351</v>
      </c>
      <c r="N15" s="14">
        <v>189</v>
      </c>
      <c r="O15" s="12">
        <f t="shared" si="2"/>
        <v>10665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4839</v>
      </c>
      <c r="C16" s="14">
        <f>C17+C18+C19</f>
        <v>2953</v>
      </c>
      <c r="D16" s="14">
        <f>D17+D18+D19</f>
        <v>3665</v>
      </c>
      <c r="E16" s="14">
        <f>E17+E18+E19</f>
        <v>558</v>
      </c>
      <c r="F16" s="14">
        <f aca="true" t="shared" si="5" ref="F16:N16">F17+F18+F19</f>
        <v>3448</v>
      </c>
      <c r="G16" s="14">
        <f t="shared" si="5"/>
        <v>4829</v>
      </c>
      <c r="H16" s="14">
        <f>H17+H18+H19</f>
        <v>2984</v>
      </c>
      <c r="I16" s="14">
        <f>I17+I18+I19</f>
        <v>737</v>
      </c>
      <c r="J16" s="14">
        <f>J17+J18+J19</f>
        <v>4419</v>
      </c>
      <c r="K16" s="14">
        <f>K17+K18+K19</f>
        <v>3198</v>
      </c>
      <c r="L16" s="14">
        <f>L17+L18+L19</f>
        <v>4610</v>
      </c>
      <c r="M16" s="14">
        <f t="shared" si="5"/>
        <v>1248</v>
      </c>
      <c r="N16" s="14">
        <f t="shared" si="5"/>
        <v>599</v>
      </c>
      <c r="O16" s="12">
        <f t="shared" si="2"/>
        <v>38087</v>
      </c>
    </row>
    <row r="17" spans="1:26" ht="18.75" customHeight="1">
      <c r="A17" s="15" t="s">
        <v>16</v>
      </c>
      <c r="B17" s="14">
        <v>4829</v>
      </c>
      <c r="C17" s="14">
        <v>2952</v>
      </c>
      <c r="D17" s="14">
        <v>3661</v>
      </c>
      <c r="E17" s="14">
        <v>556</v>
      </c>
      <c r="F17" s="14">
        <v>3442</v>
      </c>
      <c r="G17" s="14">
        <v>4817</v>
      </c>
      <c r="H17" s="14">
        <v>2974</v>
      </c>
      <c r="I17" s="14">
        <v>735</v>
      </c>
      <c r="J17" s="14">
        <v>4411</v>
      </c>
      <c r="K17" s="14">
        <v>3192</v>
      </c>
      <c r="L17" s="14">
        <v>4594</v>
      </c>
      <c r="M17" s="14">
        <v>1247</v>
      </c>
      <c r="N17" s="14">
        <v>594</v>
      </c>
      <c r="O17" s="12">
        <f t="shared" si="2"/>
        <v>38004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7</v>
      </c>
      <c r="C18" s="14">
        <v>1</v>
      </c>
      <c r="D18" s="14">
        <v>0</v>
      </c>
      <c r="E18" s="14">
        <v>0</v>
      </c>
      <c r="F18" s="14">
        <v>4</v>
      </c>
      <c r="G18" s="14">
        <v>5</v>
      </c>
      <c r="H18" s="14">
        <v>6</v>
      </c>
      <c r="I18" s="14">
        <v>1</v>
      </c>
      <c r="J18" s="14">
        <v>3</v>
      </c>
      <c r="K18" s="14">
        <v>2</v>
      </c>
      <c r="L18" s="14">
        <v>11</v>
      </c>
      <c r="M18" s="14">
        <v>1</v>
      </c>
      <c r="N18" s="14">
        <v>5</v>
      </c>
      <c r="O18" s="12">
        <f t="shared" si="2"/>
        <v>46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0</v>
      </c>
      <c r="D19" s="14">
        <v>4</v>
      </c>
      <c r="E19" s="14">
        <v>2</v>
      </c>
      <c r="F19" s="14">
        <v>2</v>
      </c>
      <c r="G19" s="14">
        <v>7</v>
      </c>
      <c r="H19" s="14">
        <v>4</v>
      </c>
      <c r="I19" s="14">
        <v>1</v>
      </c>
      <c r="J19" s="14">
        <v>5</v>
      </c>
      <c r="K19" s="14">
        <v>4</v>
      </c>
      <c r="L19" s="14">
        <v>5</v>
      </c>
      <c r="M19" s="14">
        <v>0</v>
      </c>
      <c r="N19" s="14">
        <v>0</v>
      </c>
      <c r="O19" s="12">
        <f t="shared" si="2"/>
        <v>37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52358</v>
      </c>
      <c r="C20" s="18">
        <f>C21+C22+C23</f>
        <v>28962</v>
      </c>
      <c r="D20" s="18">
        <f>D21+D22+D23</f>
        <v>36675</v>
      </c>
      <c r="E20" s="18">
        <f>E21+E22+E23</f>
        <v>5272</v>
      </c>
      <c r="F20" s="18">
        <f aca="true" t="shared" si="6" ref="F20:N20">F21+F22+F23</f>
        <v>32878</v>
      </c>
      <c r="G20" s="18">
        <f t="shared" si="6"/>
        <v>42283</v>
      </c>
      <c r="H20" s="18">
        <f>H21+H22+H23</f>
        <v>31746</v>
      </c>
      <c r="I20" s="18">
        <f>I21+I22+I23</f>
        <v>7188</v>
      </c>
      <c r="J20" s="18">
        <f>J21+J22+J23</f>
        <v>48103</v>
      </c>
      <c r="K20" s="18">
        <f>K21+K22+K23</f>
        <v>30034</v>
      </c>
      <c r="L20" s="18">
        <f>L21+L22+L23</f>
        <v>52206</v>
      </c>
      <c r="M20" s="18">
        <f t="shared" si="6"/>
        <v>14227</v>
      </c>
      <c r="N20" s="18">
        <f t="shared" si="6"/>
        <v>8107</v>
      </c>
      <c r="O20" s="12">
        <f aca="true" t="shared" si="7" ref="O20:O26">SUM(B20:N20)</f>
        <v>390039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27592</v>
      </c>
      <c r="C21" s="14">
        <v>16792</v>
      </c>
      <c r="D21" s="14">
        <v>18482</v>
      </c>
      <c r="E21" s="14">
        <v>2691</v>
      </c>
      <c r="F21" s="14">
        <v>18027</v>
      </c>
      <c r="G21" s="14">
        <v>21959</v>
      </c>
      <c r="H21" s="14">
        <v>17791</v>
      </c>
      <c r="I21" s="14">
        <v>4046</v>
      </c>
      <c r="J21" s="14">
        <v>25667</v>
      </c>
      <c r="K21" s="14">
        <v>15658</v>
      </c>
      <c r="L21" s="14">
        <v>25815</v>
      </c>
      <c r="M21" s="14">
        <v>6977</v>
      </c>
      <c r="N21" s="14">
        <v>3801</v>
      </c>
      <c r="O21" s="12">
        <f t="shared" si="7"/>
        <v>205298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24246</v>
      </c>
      <c r="C22" s="14">
        <v>11765</v>
      </c>
      <c r="D22" s="14">
        <v>17852</v>
      </c>
      <c r="E22" s="14">
        <v>2510</v>
      </c>
      <c r="F22" s="14">
        <v>14429</v>
      </c>
      <c r="G22" s="14">
        <v>19653</v>
      </c>
      <c r="H22" s="14">
        <v>13603</v>
      </c>
      <c r="I22" s="14">
        <v>3073</v>
      </c>
      <c r="J22" s="14">
        <v>22015</v>
      </c>
      <c r="K22" s="14">
        <v>14042</v>
      </c>
      <c r="L22" s="14">
        <v>25925</v>
      </c>
      <c r="M22" s="14">
        <v>7100</v>
      </c>
      <c r="N22" s="14">
        <v>4229</v>
      </c>
      <c r="O22" s="12">
        <f t="shared" si="7"/>
        <v>180442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520</v>
      </c>
      <c r="C23" s="14">
        <v>405</v>
      </c>
      <c r="D23" s="14">
        <v>341</v>
      </c>
      <c r="E23" s="14">
        <v>71</v>
      </c>
      <c r="F23" s="14">
        <v>422</v>
      </c>
      <c r="G23" s="14">
        <v>671</v>
      </c>
      <c r="H23" s="14">
        <v>352</v>
      </c>
      <c r="I23" s="14">
        <v>69</v>
      </c>
      <c r="J23" s="14">
        <v>421</v>
      </c>
      <c r="K23" s="14">
        <v>334</v>
      </c>
      <c r="L23" s="14">
        <v>466</v>
      </c>
      <c r="M23" s="14">
        <v>150</v>
      </c>
      <c r="N23" s="14">
        <v>77</v>
      </c>
      <c r="O23" s="12">
        <f t="shared" si="7"/>
        <v>4299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53116</v>
      </c>
      <c r="C24" s="14">
        <f>C25+C26</f>
        <v>35896</v>
      </c>
      <c r="D24" s="14">
        <f>D25+D26</f>
        <v>43103</v>
      </c>
      <c r="E24" s="14">
        <f>E25+E26</f>
        <v>7437</v>
      </c>
      <c r="F24" s="14">
        <f aca="true" t="shared" si="8" ref="F24:N24">F25+F26</f>
        <v>40568</v>
      </c>
      <c r="G24" s="14">
        <f t="shared" si="8"/>
        <v>57461</v>
      </c>
      <c r="H24" s="14">
        <f>H25+H26</f>
        <v>35630</v>
      </c>
      <c r="I24" s="14">
        <f>I25+I26</f>
        <v>8444</v>
      </c>
      <c r="J24" s="14">
        <f>J25+J26</f>
        <v>41649</v>
      </c>
      <c r="K24" s="14">
        <f>K25+K26</f>
        <v>34297</v>
      </c>
      <c r="L24" s="14">
        <f>L25+L26</f>
        <v>36308</v>
      </c>
      <c r="M24" s="14">
        <f t="shared" si="8"/>
        <v>10056</v>
      </c>
      <c r="N24" s="14">
        <f t="shared" si="8"/>
        <v>5160</v>
      </c>
      <c r="O24" s="12">
        <f t="shared" si="7"/>
        <v>409125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35520</v>
      </c>
      <c r="C25" s="14">
        <v>26632</v>
      </c>
      <c r="D25" s="14">
        <v>30602</v>
      </c>
      <c r="E25" s="14">
        <v>5537</v>
      </c>
      <c r="F25" s="14">
        <v>29913</v>
      </c>
      <c r="G25" s="14">
        <v>43315</v>
      </c>
      <c r="H25" s="14">
        <v>27762</v>
      </c>
      <c r="I25" s="14">
        <v>6757</v>
      </c>
      <c r="J25" s="14">
        <v>27900</v>
      </c>
      <c r="K25" s="14">
        <v>25038</v>
      </c>
      <c r="L25" s="14">
        <v>25527</v>
      </c>
      <c r="M25" s="14">
        <v>7022</v>
      </c>
      <c r="N25" s="14">
        <v>3318</v>
      </c>
      <c r="O25" s="12">
        <f t="shared" si="7"/>
        <v>294843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17596</v>
      </c>
      <c r="C26" s="14">
        <v>9264</v>
      </c>
      <c r="D26" s="14">
        <v>12501</v>
      </c>
      <c r="E26" s="14">
        <v>1900</v>
      </c>
      <c r="F26" s="14">
        <v>10655</v>
      </c>
      <c r="G26" s="14">
        <v>14146</v>
      </c>
      <c r="H26" s="14">
        <v>7868</v>
      </c>
      <c r="I26" s="14">
        <v>1687</v>
      </c>
      <c r="J26" s="14">
        <v>13749</v>
      </c>
      <c r="K26" s="14">
        <v>9259</v>
      </c>
      <c r="L26" s="14">
        <v>10781</v>
      </c>
      <c r="M26" s="14">
        <v>3034</v>
      </c>
      <c r="N26" s="14">
        <v>1842</v>
      </c>
      <c r="O26" s="12">
        <f t="shared" si="7"/>
        <v>114282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420434.5674105801</v>
      </c>
      <c r="C36" s="60">
        <f aca="true" t="shared" si="11" ref="C36:N36">C37+C38+C39+C40</f>
        <v>282412.137976</v>
      </c>
      <c r="D36" s="60">
        <f t="shared" si="11"/>
        <v>311372.92328425</v>
      </c>
      <c r="E36" s="60">
        <f t="shared" si="11"/>
        <v>65240.9568944</v>
      </c>
      <c r="F36" s="60">
        <f t="shared" si="11"/>
        <v>310925.638753</v>
      </c>
      <c r="G36" s="60">
        <f t="shared" si="11"/>
        <v>342627.2924</v>
      </c>
      <c r="H36" s="60">
        <f t="shared" si="11"/>
        <v>281125.8519</v>
      </c>
      <c r="I36" s="60">
        <f>I37+I38+I39+I40</f>
        <v>66437.977669</v>
      </c>
      <c r="J36" s="60">
        <f>J37+J38+J39+J40</f>
        <v>369947.2635959999</v>
      </c>
      <c r="K36" s="60">
        <f>K37+K38+K39+K40</f>
        <v>319731.6899369</v>
      </c>
      <c r="L36" s="60">
        <f>L37+L38+L39+L40</f>
        <v>397445.81290272</v>
      </c>
      <c r="M36" s="60">
        <f t="shared" si="11"/>
        <v>155288.14531347</v>
      </c>
      <c r="N36" s="60">
        <f t="shared" si="11"/>
        <v>76366.66360255999</v>
      </c>
      <c r="O36" s="60">
        <f>O37+O38+O39+O40</f>
        <v>3399356.92163888</v>
      </c>
    </row>
    <row r="37" spans="1:15" ht="18.75" customHeight="1">
      <c r="A37" s="57" t="s">
        <v>50</v>
      </c>
      <c r="B37" s="54">
        <f aca="true" t="shared" si="12" ref="B37:N37">B29*B7</f>
        <v>413740.66290000005</v>
      </c>
      <c r="C37" s="54">
        <f t="shared" si="12"/>
        <v>277320.8128</v>
      </c>
      <c r="D37" s="54">
        <f t="shared" si="12"/>
        <v>300191.717</v>
      </c>
      <c r="E37" s="54">
        <f t="shared" si="12"/>
        <v>64741.6098</v>
      </c>
      <c r="F37" s="54">
        <f t="shared" si="12"/>
        <v>306821.658</v>
      </c>
      <c r="G37" s="54">
        <f t="shared" si="12"/>
        <v>336315.0487</v>
      </c>
      <c r="H37" s="54">
        <f t="shared" si="12"/>
        <v>276116.6583</v>
      </c>
      <c r="I37" s="54">
        <f>I29*I7</f>
        <v>65955.8635</v>
      </c>
      <c r="J37" s="54">
        <f>J29*J7</f>
        <v>359901.87999999995</v>
      </c>
      <c r="K37" s="54">
        <f>K29*K7</f>
        <v>304759.9662</v>
      </c>
      <c r="L37" s="54">
        <f>L29*L7</f>
        <v>387413.6094</v>
      </c>
      <c r="M37" s="54">
        <f t="shared" si="12"/>
        <v>149221.2435</v>
      </c>
      <c r="N37" s="54">
        <f t="shared" si="12"/>
        <v>74865.7968</v>
      </c>
      <c r="O37" s="56">
        <f>SUM(B37:N37)</f>
        <v>3317366.5269</v>
      </c>
    </row>
    <row r="38" spans="1:15" ht="18.75" customHeight="1">
      <c r="A38" s="57" t="s">
        <v>51</v>
      </c>
      <c r="B38" s="54">
        <f aca="true" t="shared" si="13" ref="B38:N38">B30*B7</f>
        <v>-1222.01548942</v>
      </c>
      <c r="C38" s="54">
        <f t="shared" si="13"/>
        <v>-739.744824</v>
      </c>
      <c r="D38" s="54">
        <f t="shared" si="13"/>
        <v>-891.7937157499999</v>
      </c>
      <c r="E38" s="54">
        <f t="shared" si="13"/>
        <v>-146.9329056</v>
      </c>
      <c r="F38" s="54">
        <f t="shared" si="13"/>
        <v>-894.309247</v>
      </c>
      <c r="G38" s="54">
        <f t="shared" si="13"/>
        <v>-991.5063000000001</v>
      </c>
      <c r="H38" s="54">
        <f t="shared" si="13"/>
        <v>-739.5864</v>
      </c>
      <c r="I38" s="54">
        <f>I30*I7</f>
        <v>-172.725831</v>
      </c>
      <c r="J38" s="54">
        <f>J30*J7</f>
        <v>-996.686404</v>
      </c>
      <c r="K38" s="54">
        <f>K30*K7</f>
        <v>-804.5162631000001</v>
      </c>
      <c r="L38" s="54">
        <f>L30*L7</f>
        <v>-1048.14649728</v>
      </c>
      <c r="M38" s="54">
        <f t="shared" si="13"/>
        <v>-378.95818653</v>
      </c>
      <c r="N38" s="54">
        <f t="shared" si="13"/>
        <v>-218.00319744</v>
      </c>
      <c r="O38" s="25">
        <f>SUM(B38:N38)</f>
        <v>-9244.925261120003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8495.47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-53348</v>
      </c>
      <c r="C42" s="25">
        <f aca="true" t="shared" si="15" ref="C42:N42">+C43+C46+C58+C59</f>
        <v>-46676</v>
      </c>
      <c r="D42" s="25">
        <f t="shared" si="15"/>
        <v>-50227.84</v>
      </c>
      <c r="E42" s="25">
        <f t="shared" si="15"/>
        <v>-5392</v>
      </c>
      <c r="F42" s="25">
        <f t="shared" si="15"/>
        <v>-37340</v>
      </c>
      <c r="G42" s="25">
        <f t="shared" si="15"/>
        <v>-56072</v>
      </c>
      <c r="H42" s="25">
        <f t="shared" si="15"/>
        <v>-46980</v>
      </c>
      <c r="I42" s="25">
        <f>+I43+I46+I58+I59</f>
        <v>-11844</v>
      </c>
      <c r="J42" s="25">
        <f>+J43+J46+J58+J59</f>
        <v>-35444</v>
      </c>
      <c r="K42" s="25">
        <f>+K43+K46+K58+K59</f>
        <v>-40920</v>
      </c>
      <c r="L42" s="25">
        <f>+L43+L46+L58+L59</f>
        <v>-36900</v>
      </c>
      <c r="M42" s="25">
        <f t="shared" si="15"/>
        <v>-16388</v>
      </c>
      <c r="N42" s="25">
        <f t="shared" si="15"/>
        <v>-9060</v>
      </c>
      <c r="O42" s="25">
        <f>+O43+O46+O58+O59</f>
        <v>-446591.84</v>
      </c>
    </row>
    <row r="43" spans="1:15" ht="18.75" customHeight="1">
      <c r="A43" s="17" t="s">
        <v>55</v>
      </c>
      <c r="B43" s="26">
        <f>B44+B45</f>
        <v>-53348</v>
      </c>
      <c r="C43" s="26">
        <f>C44+C45</f>
        <v>-46676</v>
      </c>
      <c r="D43" s="26">
        <f>D44+D45</f>
        <v>-40684</v>
      </c>
      <c r="E43" s="26">
        <f>E44+E45</f>
        <v>-5392</v>
      </c>
      <c r="F43" s="26">
        <f aca="true" t="shared" si="16" ref="F43:N43">F44+F45</f>
        <v>-36840</v>
      </c>
      <c r="G43" s="26">
        <f t="shared" si="16"/>
        <v>-55572</v>
      </c>
      <c r="H43" s="26">
        <f t="shared" si="16"/>
        <v>-46980</v>
      </c>
      <c r="I43" s="26">
        <f>I44+I45</f>
        <v>-10844</v>
      </c>
      <c r="J43" s="26">
        <f>J44+J45</f>
        <v>-35444</v>
      </c>
      <c r="K43" s="26">
        <f>K44+K45</f>
        <v>-40920</v>
      </c>
      <c r="L43" s="26">
        <f>L44+L45</f>
        <v>-36900</v>
      </c>
      <c r="M43" s="26">
        <f t="shared" si="16"/>
        <v>-16388</v>
      </c>
      <c r="N43" s="26">
        <f t="shared" si="16"/>
        <v>-9060</v>
      </c>
      <c r="O43" s="25">
        <f aca="true" t="shared" si="17" ref="O43:O59">SUM(B43:N43)</f>
        <v>-435048</v>
      </c>
    </row>
    <row r="44" spans="1:26" ht="18.75" customHeight="1">
      <c r="A44" s="13" t="s">
        <v>56</v>
      </c>
      <c r="B44" s="20">
        <f>ROUND(-B9*$D$3,2)</f>
        <v>-53348</v>
      </c>
      <c r="C44" s="20">
        <f>ROUND(-C9*$D$3,2)</f>
        <v>-46676</v>
      </c>
      <c r="D44" s="20">
        <f>ROUND(-D9*$D$3,2)</f>
        <v>-40684</v>
      </c>
      <c r="E44" s="20">
        <f>ROUND(-E9*$D$3,2)</f>
        <v>-5392</v>
      </c>
      <c r="F44" s="20">
        <f aca="true" t="shared" si="18" ref="F44:N44">ROUND(-F9*$D$3,2)</f>
        <v>-36840</v>
      </c>
      <c r="G44" s="20">
        <f t="shared" si="18"/>
        <v>-55572</v>
      </c>
      <c r="H44" s="20">
        <f t="shared" si="18"/>
        <v>-46980</v>
      </c>
      <c r="I44" s="20">
        <f>ROUND(-I9*$D$3,2)</f>
        <v>-10844</v>
      </c>
      <c r="J44" s="20">
        <f>ROUND(-J9*$D$3,2)</f>
        <v>-35444</v>
      </c>
      <c r="K44" s="20">
        <f>ROUND(-K9*$D$3,2)</f>
        <v>-40920</v>
      </c>
      <c r="L44" s="20">
        <f>ROUND(-L9*$D$3,2)</f>
        <v>-36900</v>
      </c>
      <c r="M44" s="20">
        <f t="shared" si="18"/>
        <v>-16388</v>
      </c>
      <c r="N44" s="20">
        <f t="shared" si="18"/>
        <v>-9060</v>
      </c>
      <c r="O44" s="46">
        <f t="shared" si="17"/>
        <v>-435048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-9543.84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-11543.84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-500-9043.84</f>
        <v>-9543.84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-11543.84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367086.5674105801</v>
      </c>
      <c r="C61" s="29">
        <f t="shared" si="21"/>
        <v>235736.13797600003</v>
      </c>
      <c r="D61" s="29">
        <f t="shared" si="21"/>
        <v>261145.08328425002</v>
      </c>
      <c r="E61" s="29">
        <f t="shared" si="21"/>
        <v>59848.9568944</v>
      </c>
      <c r="F61" s="29">
        <f t="shared" si="21"/>
        <v>273585.638753</v>
      </c>
      <c r="G61" s="29">
        <f t="shared" si="21"/>
        <v>286555.2924</v>
      </c>
      <c r="H61" s="29">
        <f t="shared" si="21"/>
        <v>234145.8519</v>
      </c>
      <c r="I61" s="29">
        <f t="shared" si="21"/>
        <v>54593.977669</v>
      </c>
      <c r="J61" s="29">
        <f>+J36+J42</f>
        <v>334503.2635959999</v>
      </c>
      <c r="K61" s="29">
        <f>+K36+K42</f>
        <v>278811.6899369</v>
      </c>
      <c r="L61" s="29">
        <f>+L36+L42</f>
        <v>360545.81290272</v>
      </c>
      <c r="M61" s="29">
        <f t="shared" si="21"/>
        <v>138900.14531347</v>
      </c>
      <c r="N61" s="29">
        <f t="shared" si="21"/>
        <v>67306.66360255999</v>
      </c>
      <c r="O61" s="29">
        <f>SUM(B61:N61)</f>
        <v>2952765.08163888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367086.56</v>
      </c>
      <c r="C64" s="36">
        <f aca="true" t="shared" si="22" ref="C64:N64">SUM(C65:C78)</f>
        <v>235736.15000000002</v>
      </c>
      <c r="D64" s="36">
        <f t="shared" si="22"/>
        <v>261145.09</v>
      </c>
      <c r="E64" s="36">
        <f t="shared" si="22"/>
        <v>59848.96</v>
      </c>
      <c r="F64" s="36">
        <f t="shared" si="22"/>
        <v>273585.64</v>
      </c>
      <c r="G64" s="36">
        <f t="shared" si="22"/>
        <v>286555.29</v>
      </c>
      <c r="H64" s="36">
        <f t="shared" si="22"/>
        <v>234145.85</v>
      </c>
      <c r="I64" s="36">
        <f t="shared" si="22"/>
        <v>54593.97</v>
      </c>
      <c r="J64" s="36">
        <f t="shared" si="22"/>
        <v>334503.26</v>
      </c>
      <c r="K64" s="36">
        <f t="shared" si="22"/>
        <v>278811.69</v>
      </c>
      <c r="L64" s="36">
        <f t="shared" si="22"/>
        <v>360545.81</v>
      </c>
      <c r="M64" s="36">
        <f t="shared" si="22"/>
        <v>138900.14</v>
      </c>
      <c r="N64" s="36">
        <f t="shared" si="22"/>
        <v>67306.67</v>
      </c>
      <c r="O64" s="29">
        <f>SUM(O65:O78)</f>
        <v>2952765.08</v>
      </c>
    </row>
    <row r="65" spans="1:16" ht="18.75" customHeight="1">
      <c r="A65" s="17" t="s">
        <v>70</v>
      </c>
      <c r="B65" s="36">
        <v>69921.14</v>
      </c>
      <c r="C65" s="36">
        <v>69161.74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139082.88</v>
      </c>
      <c r="P65"/>
    </row>
    <row r="66" spans="1:16" ht="18.75" customHeight="1">
      <c r="A66" s="17" t="s">
        <v>71</v>
      </c>
      <c r="B66" s="36">
        <v>297165.42</v>
      </c>
      <c r="C66" s="36">
        <v>166574.41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463739.82999999996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261145.09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261145.09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59848.96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59848.96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273585.64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273585.64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286555.29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286555.29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234145.85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234145.85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54593.97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54593.97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334503.26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334503.26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278811.69</v>
      </c>
      <c r="L74" s="35">
        <v>0</v>
      </c>
      <c r="M74" s="35">
        <v>0</v>
      </c>
      <c r="N74" s="35">
        <v>0</v>
      </c>
      <c r="O74" s="29">
        <f t="shared" si="23"/>
        <v>278811.69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360545.81</v>
      </c>
      <c r="M75" s="35">
        <v>0</v>
      </c>
      <c r="N75" s="61">
        <v>0</v>
      </c>
      <c r="O75" s="26">
        <f t="shared" si="23"/>
        <v>360545.81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138900.14</v>
      </c>
      <c r="N76" s="35">
        <v>0</v>
      </c>
      <c r="O76" s="29">
        <f t="shared" si="23"/>
        <v>138900.14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67306.67</v>
      </c>
      <c r="O77" s="26">
        <f t="shared" si="23"/>
        <v>67306.67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2.362538610509622</v>
      </c>
      <c r="C82" s="44">
        <v>2.511914174661443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2.056798499550109</v>
      </c>
      <c r="C83" s="44">
        <v>2.1101839555626767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1.876101212211781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2.7891478301226966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2.1903081810962606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1.7384933229773727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2.102081426375607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2.1539302210731073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2.0628455290263665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2.4217976305112234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2.3194672707485524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2.9188482240267164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2.531126867361633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2018-07-19T15:46:21Z</dcterms:modified>
  <cp:category/>
  <cp:version/>
  <cp:contentType/>
  <cp:contentStatus/>
</cp:coreProperties>
</file>