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<sst xmlns="http://schemas.openxmlformats.org/spreadsheetml/2006/main" count="112" uniqueCount="110">
  <si>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</si>
  <si>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</si>
  <si>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</si>
  <si>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</si>
  <si>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</si>
  <si>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</si>
  <si>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</si>
  <si>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</si>
  <si>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</si>
  <si>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</si>
  <si>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</si>
  <si>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</si>
  <si>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</si>
  <si>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</si>
  <si>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</si>
  <si>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</si>
  <si>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</si>
  <si>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</si>
  <si>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</si>
  <si>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</si>
  <si>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</si>
  <si>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</si>
  <si>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</si>
  <si>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</si>
  <si>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</si>
  <si>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</si>
  <si>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</si>
  <si>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</si>
  <si>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</si>
  <si>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</si>
  <si>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</si>
  <si>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</si>
  <si>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</si>
  <si>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</si>
  <si>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</si>
  <si>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</si>
  <si>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</si>
  <si>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</si>
  <si>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</si>
  <si>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</si>
  <si>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</si>
  <si>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</si>
  <si>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</si>
  <si>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</si>
  <si>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</si>
  <si>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</si>
  <si>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</si>
  <si>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</si>
  <si>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</si>
  <si>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</si>
  <si>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</si>
  <si>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</si>
  <si>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</si>
  <si>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</si>
  <si>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</si>
  <si>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</si>
  <si>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</si>
  <si>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</si>
  <si>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</si>
  <si>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</si>
  <si>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</si>
  <si>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</si>
  <si>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</si>
  <si>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</si>
  <si>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</si>
  <si>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</si>
  <si>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</si>
  <si>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</si>
  <si>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</si>
  <si>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</si>
  <si>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</si>
  <si>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</si>
  <si>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</si>
  <si>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</si>
  <si>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</si>
  <si>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</si>
  <si>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</si>
  <si>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</si>
  <si>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</si>
  <si>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</si>
  <si>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</si>
  <si>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</si>
  <si>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</si>
  <si>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</si>
  <si>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</si>
  <si>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</si>
  <si>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</si>
  <si>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</si>
  <si>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</si>
  <si>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</si>
  <si>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</si>
  <si>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</si>
  <si>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</si>
  <si>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</si>
  <si>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</si>
  <si>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</si>
  <si>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</si>
  <si>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</si>
  <si>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</si>
  <si>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</si>
  <si>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</si>
  <si>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</si>
  <si>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</si>
  <si>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</si>
  <si>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</si>
  <si>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</si>
  <si>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</si>
  <si>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</si>
  <si>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</si>
  <si>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14/07/18 - VENCIMENTO 20/07/18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</si>
</sst>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342916</v>
      </c>
      <c r="C7" s="10">
        <f>C8+C20+C24</f>
        <v>230057</v>
      </c>
      <c r="D7" s="10">
        <f>D8+D20+D24</f>
        <v>279537</v>
      </c>
      <c r="E7" s="10">
        <f>E8+E20+E24</f>
        <v>44791</v>
      </c>
      <c r="F7" s="10">
        <f aca="true" t="shared" si="0" ref="F7:N7">F8+F20+F24</f>
        <v>227294</v>
      </c>
      <c r="G7" s="10">
        <f t="shared" si="0"/>
        <v>343890</v>
      </c>
      <c r="H7" s="10">
        <f>H8+H20+H24</f>
        <v>235356</v>
      </c>
      <c r="I7" s="10">
        <f>I8+I20+I24</f>
        <v>63541</v>
      </c>
      <c r="J7" s="10">
        <f>J8+J20+J24</f>
        <v>288510</v>
      </c>
      <c r="K7" s="10">
        <f>K8+K20+K24</f>
        <v>211161</v>
      </c>
      <c r="L7" s="10">
        <f>L8+L20+L24</f>
        <v>275544</v>
      </c>
      <c r="M7" s="10">
        <f t="shared" si="0"/>
        <v>90103</v>
      </c>
      <c r="N7" s="10">
        <f t="shared" si="0"/>
        <v>54075</v>
      </c>
      <c r="O7" s="10">
        <f>+O8+O20+O24</f>
        <v>2686775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162957</v>
      </c>
      <c r="C8" s="12">
        <f>+C9+C12+C16</f>
        <v>116480</v>
      </c>
      <c r="D8" s="12">
        <f>+D9+D12+D16</f>
        <v>147797</v>
      </c>
      <c r="E8" s="12">
        <f>+E9+E12+E16</f>
        <v>21777</v>
      </c>
      <c r="F8" s="12">
        <f aca="true" t="shared" si="1" ref="F8:N8">+F9+F12+F16</f>
        <v>113984</v>
      </c>
      <c r="G8" s="12">
        <f t="shared" si="1"/>
        <v>174052</v>
      </c>
      <c r="H8" s="12">
        <f>+H9+H12+H16</f>
        <v>117843</v>
      </c>
      <c r="I8" s="12">
        <f>+I9+I12+I16</f>
        <v>32188</v>
      </c>
      <c r="J8" s="12">
        <f>+J9+J12+J16</f>
        <v>146104</v>
      </c>
      <c r="K8" s="12">
        <f>+K9+K12+K16</f>
        <v>108030</v>
      </c>
      <c r="L8" s="12">
        <f>+L9+L12+L16</f>
        <v>135074</v>
      </c>
      <c r="M8" s="12">
        <f t="shared" si="1"/>
        <v>48721</v>
      </c>
      <c r="N8" s="12">
        <f t="shared" si="1"/>
        <v>30895</v>
      </c>
      <c r="O8" s="12">
        <f>SUM(B8:N8)</f>
        <v>1355902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19084</v>
      </c>
      <c r="C9" s="14">
        <v>18060</v>
      </c>
      <c r="D9" s="14">
        <v>14742</v>
      </c>
      <c r="E9" s="14">
        <v>2452</v>
      </c>
      <c r="F9" s="14">
        <v>11852</v>
      </c>
      <c r="G9" s="14">
        <v>20779</v>
      </c>
      <c r="H9" s="14">
        <v>17743</v>
      </c>
      <c r="I9" s="14">
        <v>4971</v>
      </c>
      <c r="J9" s="14">
        <v>11871</v>
      </c>
      <c r="K9" s="14">
        <v>14797</v>
      </c>
      <c r="L9" s="14">
        <v>13296</v>
      </c>
      <c r="M9" s="14">
        <v>6260</v>
      </c>
      <c r="N9" s="14">
        <v>4000</v>
      </c>
      <c r="O9" s="12">
        <f aca="true" t="shared" si="2" ref="O9:O19">SUM(B9:N9)</f>
        <v>159907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19084</v>
      </c>
      <c r="C10" s="14">
        <f>+C9-C11</f>
        <v>18060</v>
      </c>
      <c r="D10" s="14">
        <f>+D9-D11</f>
        <v>14742</v>
      </c>
      <c r="E10" s="14">
        <f>+E9-E11</f>
        <v>2452</v>
      </c>
      <c r="F10" s="14">
        <f aca="true" t="shared" si="3" ref="F10:N10">+F9-F11</f>
        <v>11852</v>
      </c>
      <c r="G10" s="14">
        <f t="shared" si="3"/>
        <v>20779</v>
      </c>
      <c r="H10" s="14">
        <f>+H9-H11</f>
        <v>17743</v>
      </c>
      <c r="I10" s="14">
        <f>+I9-I11</f>
        <v>4971</v>
      </c>
      <c r="J10" s="14">
        <f>+J9-J11</f>
        <v>11871</v>
      </c>
      <c r="K10" s="14">
        <f>+K9-K11</f>
        <v>14797</v>
      </c>
      <c r="L10" s="14">
        <f>+L9-L11</f>
        <v>13296</v>
      </c>
      <c r="M10" s="14">
        <f t="shared" si="3"/>
        <v>6260</v>
      </c>
      <c r="N10" s="14">
        <f t="shared" si="3"/>
        <v>4000</v>
      </c>
      <c r="O10" s="12">
        <f t="shared" si="2"/>
        <v>159907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136333</v>
      </c>
      <c r="C12" s="14">
        <f>C13+C14+C15</f>
        <v>93045</v>
      </c>
      <c r="D12" s="14">
        <f>D13+D14+D15</f>
        <v>127035</v>
      </c>
      <c r="E12" s="14">
        <f>E13+E14+E15</f>
        <v>18372</v>
      </c>
      <c r="F12" s="14">
        <f aca="true" t="shared" si="4" ref="F12:N12">F13+F14+F15</f>
        <v>96799</v>
      </c>
      <c r="G12" s="14">
        <f t="shared" si="4"/>
        <v>144366</v>
      </c>
      <c r="H12" s="14">
        <f>H13+H14+H15</f>
        <v>94908</v>
      </c>
      <c r="I12" s="14">
        <f>I13+I14+I15</f>
        <v>25709</v>
      </c>
      <c r="J12" s="14">
        <f>J13+J14+J15</f>
        <v>126814</v>
      </c>
      <c r="K12" s="14">
        <f>K13+K14+K15</f>
        <v>88302</v>
      </c>
      <c r="L12" s="14">
        <f>L13+L14+L15</f>
        <v>114580</v>
      </c>
      <c r="M12" s="14">
        <f t="shared" si="4"/>
        <v>40345</v>
      </c>
      <c r="N12" s="14">
        <f t="shared" si="4"/>
        <v>25826</v>
      </c>
      <c r="O12" s="12">
        <f t="shared" si="2"/>
        <v>1132434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66649</v>
      </c>
      <c r="C13" s="14">
        <v>46937</v>
      </c>
      <c r="D13" s="14">
        <v>60979</v>
      </c>
      <c r="E13" s="14">
        <v>8810</v>
      </c>
      <c r="F13" s="14">
        <v>47477</v>
      </c>
      <c r="G13" s="14">
        <v>70532</v>
      </c>
      <c r="H13" s="14">
        <v>47472</v>
      </c>
      <c r="I13" s="14">
        <v>13109</v>
      </c>
      <c r="J13" s="14">
        <v>62794</v>
      </c>
      <c r="K13" s="14">
        <v>42088</v>
      </c>
      <c r="L13" s="14">
        <v>53010</v>
      </c>
      <c r="M13" s="14">
        <v>18274</v>
      </c>
      <c r="N13" s="14">
        <v>11269</v>
      </c>
      <c r="O13" s="12">
        <f t="shared" si="2"/>
        <v>549400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67517</v>
      </c>
      <c r="C14" s="14">
        <v>43832</v>
      </c>
      <c r="D14" s="14">
        <v>64334</v>
      </c>
      <c r="E14" s="14">
        <v>9133</v>
      </c>
      <c r="F14" s="14">
        <v>47538</v>
      </c>
      <c r="G14" s="14">
        <v>70132</v>
      </c>
      <c r="H14" s="14">
        <v>45643</v>
      </c>
      <c r="I14" s="14">
        <v>12114</v>
      </c>
      <c r="J14" s="14">
        <v>62426</v>
      </c>
      <c r="K14" s="14">
        <v>44645</v>
      </c>
      <c r="L14" s="14">
        <v>60063</v>
      </c>
      <c r="M14" s="14">
        <v>21453</v>
      </c>
      <c r="N14" s="14">
        <v>14186</v>
      </c>
      <c r="O14" s="12">
        <f t="shared" si="2"/>
        <v>563016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2167</v>
      </c>
      <c r="C15" s="14">
        <v>2276</v>
      </c>
      <c r="D15" s="14">
        <v>1722</v>
      </c>
      <c r="E15" s="14">
        <v>429</v>
      </c>
      <c r="F15" s="14">
        <v>1784</v>
      </c>
      <c r="G15" s="14">
        <v>3702</v>
      </c>
      <c r="H15" s="14">
        <v>1793</v>
      </c>
      <c r="I15" s="14">
        <v>486</v>
      </c>
      <c r="J15" s="14">
        <v>1594</v>
      </c>
      <c r="K15" s="14">
        <v>1569</v>
      </c>
      <c r="L15" s="14">
        <v>1507</v>
      </c>
      <c r="M15" s="14">
        <v>618</v>
      </c>
      <c r="N15" s="14">
        <v>371</v>
      </c>
      <c r="O15" s="12">
        <f t="shared" si="2"/>
        <v>20018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7540</v>
      </c>
      <c r="C16" s="14">
        <f>C17+C18+C19</f>
        <v>5375</v>
      </c>
      <c r="D16" s="14">
        <f>D17+D18+D19</f>
        <v>6020</v>
      </c>
      <c r="E16" s="14">
        <f>E17+E18+E19</f>
        <v>953</v>
      </c>
      <c r="F16" s="14">
        <f aca="true" t="shared" si="5" ref="F16:N16">F17+F18+F19</f>
        <v>5333</v>
      </c>
      <c r="G16" s="14">
        <f t="shared" si="5"/>
        <v>8907</v>
      </c>
      <c r="H16" s="14">
        <f>H17+H18+H19</f>
        <v>5192</v>
      </c>
      <c r="I16" s="14">
        <f>I17+I18+I19</f>
        <v>1508</v>
      </c>
      <c r="J16" s="14">
        <f>J17+J18+J19</f>
        <v>7419</v>
      </c>
      <c r="K16" s="14">
        <f>K17+K18+K19</f>
        <v>4931</v>
      </c>
      <c r="L16" s="14">
        <f>L17+L18+L19</f>
        <v>7198</v>
      </c>
      <c r="M16" s="14">
        <f t="shared" si="5"/>
        <v>2116</v>
      </c>
      <c r="N16" s="14">
        <f t="shared" si="5"/>
        <v>1069</v>
      </c>
      <c r="O16" s="12">
        <f t="shared" si="2"/>
        <v>63561</v>
      </c>
    </row>
    <row r="17" spans="1:26" ht="18.75" customHeight="1">
      <c r="A17" s="15" t="s">
        <v>16</v>
      </c>
      <c r="B17" s="14">
        <v>7517</v>
      </c>
      <c r="C17" s="14">
        <v>5369</v>
      </c>
      <c r="D17" s="14">
        <v>6007</v>
      </c>
      <c r="E17" s="14">
        <v>948</v>
      </c>
      <c r="F17" s="14">
        <v>5324</v>
      </c>
      <c r="G17" s="14">
        <v>8882</v>
      </c>
      <c r="H17" s="14">
        <v>5178</v>
      </c>
      <c r="I17" s="14">
        <v>1505</v>
      </c>
      <c r="J17" s="14">
        <v>7395</v>
      </c>
      <c r="K17" s="14">
        <v>4909</v>
      </c>
      <c r="L17" s="14">
        <v>7180</v>
      </c>
      <c r="M17" s="14">
        <v>2109</v>
      </c>
      <c r="N17" s="14">
        <v>1064</v>
      </c>
      <c r="O17" s="12">
        <f t="shared" si="2"/>
        <v>63387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16</v>
      </c>
      <c r="C18" s="14">
        <v>5</v>
      </c>
      <c r="D18" s="14">
        <v>5</v>
      </c>
      <c r="E18" s="14">
        <v>4</v>
      </c>
      <c r="F18" s="14">
        <v>7</v>
      </c>
      <c r="G18" s="14">
        <v>14</v>
      </c>
      <c r="H18" s="14">
        <v>9</v>
      </c>
      <c r="I18" s="14">
        <v>3</v>
      </c>
      <c r="J18" s="14">
        <v>12</v>
      </c>
      <c r="K18" s="14">
        <v>15</v>
      </c>
      <c r="L18" s="14">
        <v>13</v>
      </c>
      <c r="M18" s="14">
        <v>7</v>
      </c>
      <c r="N18" s="14">
        <v>5</v>
      </c>
      <c r="O18" s="12">
        <f t="shared" si="2"/>
        <v>115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7</v>
      </c>
      <c r="C19" s="14">
        <v>1</v>
      </c>
      <c r="D19" s="14">
        <v>8</v>
      </c>
      <c r="E19" s="14">
        <v>1</v>
      </c>
      <c r="F19" s="14">
        <v>2</v>
      </c>
      <c r="G19" s="14">
        <v>11</v>
      </c>
      <c r="H19" s="14">
        <v>5</v>
      </c>
      <c r="I19" s="14">
        <v>0</v>
      </c>
      <c r="J19" s="14">
        <v>12</v>
      </c>
      <c r="K19" s="14">
        <v>7</v>
      </c>
      <c r="L19" s="14">
        <v>5</v>
      </c>
      <c r="M19" s="14">
        <v>0</v>
      </c>
      <c r="N19" s="14">
        <v>0</v>
      </c>
      <c r="O19" s="12">
        <f t="shared" si="2"/>
        <v>59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94512</v>
      </c>
      <c r="C20" s="18">
        <f>C21+C22+C23</f>
        <v>53882</v>
      </c>
      <c r="D20" s="18">
        <f>D21+D22+D23</f>
        <v>62223</v>
      </c>
      <c r="E20" s="18">
        <f>E21+E22+E23</f>
        <v>10059</v>
      </c>
      <c r="F20" s="18">
        <f aca="true" t="shared" si="6" ref="F20:N20">F21+F22+F23</f>
        <v>53245</v>
      </c>
      <c r="G20" s="18">
        <f t="shared" si="6"/>
        <v>77876</v>
      </c>
      <c r="H20" s="18">
        <f>H21+H22+H23</f>
        <v>60101</v>
      </c>
      <c r="I20" s="18">
        <f>I21+I22+I23</f>
        <v>15711</v>
      </c>
      <c r="J20" s="18">
        <f>J21+J22+J23</f>
        <v>77646</v>
      </c>
      <c r="K20" s="18">
        <f>K21+K22+K23</f>
        <v>50489</v>
      </c>
      <c r="L20" s="18">
        <f>L21+L22+L23</f>
        <v>84053</v>
      </c>
      <c r="M20" s="18">
        <f t="shared" si="6"/>
        <v>25209</v>
      </c>
      <c r="N20" s="18">
        <f t="shared" si="6"/>
        <v>14502</v>
      </c>
      <c r="O20" s="12">
        <f aca="true" t="shared" si="7" ref="O20:O26">SUM(B20:N20)</f>
        <v>679508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49029</v>
      </c>
      <c r="C21" s="14">
        <v>30120</v>
      </c>
      <c r="D21" s="14">
        <v>30955</v>
      </c>
      <c r="E21" s="14">
        <v>5345</v>
      </c>
      <c r="F21" s="14">
        <v>27930</v>
      </c>
      <c r="G21" s="14">
        <v>40270</v>
      </c>
      <c r="H21" s="14">
        <v>33092</v>
      </c>
      <c r="I21" s="14">
        <v>8689</v>
      </c>
      <c r="J21" s="14">
        <v>40735</v>
      </c>
      <c r="K21" s="14">
        <v>25768</v>
      </c>
      <c r="L21" s="14">
        <v>41297</v>
      </c>
      <c r="M21" s="14">
        <v>12406</v>
      </c>
      <c r="N21" s="14">
        <v>7039</v>
      </c>
      <c r="O21" s="12">
        <f t="shared" si="7"/>
        <v>352675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44333</v>
      </c>
      <c r="C22" s="14">
        <v>22883</v>
      </c>
      <c r="D22" s="14">
        <v>30652</v>
      </c>
      <c r="E22" s="14">
        <v>4542</v>
      </c>
      <c r="F22" s="14">
        <v>24564</v>
      </c>
      <c r="G22" s="14">
        <v>36244</v>
      </c>
      <c r="H22" s="14">
        <v>26310</v>
      </c>
      <c r="I22" s="14">
        <v>6800</v>
      </c>
      <c r="J22" s="14">
        <v>36100</v>
      </c>
      <c r="K22" s="14">
        <v>24070</v>
      </c>
      <c r="L22" s="14">
        <v>41936</v>
      </c>
      <c r="M22" s="14">
        <v>12497</v>
      </c>
      <c r="N22" s="14">
        <v>7292</v>
      </c>
      <c r="O22" s="12">
        <f t="shared" si="7"/>
        <v>318223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1150</v>
      </c>
      <c r="C23" s="14">
        <v>879</v>
      </c>
      <c r="D23" s="14">
        <v>616</v>
      </c>
      <c r="E23" s="14">
        <v>172</v>
      </c>
      <c r="F23" s="14">
        <v>751</v>
      </c>
      <c r="G23" s="14">
        <v>1362</v>
      </c>
      <c r="H23" s="14">
        <v>699</v>
      </c>
      <c r="I23" s="14">
        <v>222</v>
      </c>
      <c r="J23" s="14">
        <v>811</v>
      </c>
      <c r="K23" s="14">
        <v>651</v>
      </c>
      <c r="L23" s="14">
        <v>820</v>
      </c>
      <c r="M23" s="14">
        <v>306</v>
      </c>
      <c r="N23" s="14">
        <v>171</v>
      </c>
      <c r="O23" s="12">
        <f t="shared" si="7"/>
        <v>8610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85447</v>
      </c>
      <c r="C24" s="14">
        <f>C25+C26</f>
        <v>59695</v>
      </c>
      <c r="D24" s="14">
        <f>D25+D26</f>
        <v>69517</v>
      </c>
      <c r="E24" s="14">
        <f>E25+E26</f>
        <v>12955</v>
      </c>
      <c r="F24" s="14">
        <f aca="true" t="shared" si="8" ref="F24:N24">F25+F26</f>
        <v>60065</v>
      </c>
      <c r="G24" s="14">
        <f t="shared" si="8"/>
        <v>91962</v>
      </c>
      <c r="H24" s="14">
        <f>H25+H26</f>
        <v>57412</v>
      </c>
      <c r="I24" s="14">
        <f>I25+I26</f>
        <v>15642</v>
      </c>
      <c r="J24" s="14">
        <f>J25+J26</f>
        <v>64760</v>
      </c>
      <c r="K24" s="14">
        <f>K25+K26</f>
        <v>52642</v>
      </c>
      <c r="L24" s="14">
        <f>L25+L26</f>
        <v>56417</v>
      </c>
      <c r="M24" s="14">
        <f t="shared" si="8"/>
        <v>16173</v>
      </c>
      <c r="N24" s="14">
        <f t="shared" si="8"/>
        <v>8678</v>
      </c>
      <c r="O24" s="12">
        <f t="shared" si="7"/>
        <v>651365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54243</v>
      </c>
      <c r="C25" s="14">
        <v>42221</v>
      </c>
      <c r="D25" s="14">
        <v>46379</v>
      </c>
      <c r="E25" s="14">
        <v>9303</v>
      </c>
      <c r="F25" s="14">
        <v>42369</v>
      </c>
      <c r="G25" s="14">
        <v>66013</v>
      </c>
      <c r="H25" s="14">
        <v>42815</v>
      </c>
      <c r="I25" s="14">
        <v>11925</v>
      </c>
      <c r="J25" s="14">
        <v>41487</v>
      </c>
      <c r="K25" s="14">
        <v>36075</v>
      </c>
      <c r="L25" s="14">
        <v>37011</v>
      </c>
      <c r="M25" s="14">
        <v>10902</v>
      </c>
      <c r="N25" s="14">
        <v>5280</v>
      </c>
      <c r="O25" s="12">
        <f t="shared" si="7"/>
        <v>446023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31204</v>
      </c>
      <c r="C26" s="14">
        <v>17474</v>
      </c>
      <c r="D26" s="14">
        <v>23138</v>
      </c>
      <c r="E26" s="14">
        <v>3652</v>
      </c>
      <c r="F26" s="14">
        <v>17696</v>
      </c>
      <c r="G26" s="14">
        <v>25949</v>
      </c>
      <c r="H26" s="14">
        <v>14597</v>
      </c>
      <c r="I26" s="14">
        <v>3717</v>
      </c>
      <c r="J26" s="14">
        <v>23273</v>
      </c>
      <c r="K26" s="14">
        <v>16567</v>
      </c>
      <c r="L26" s="14">
        <v>19406</v>
      </c>
      <c r="M26" s="14">
        <v>5271</v>
      </c>
      <c r="N26" s="14">
        <v>3398</v>
      </c>
      <c r="O26" s="12">
        <f t="shared" si="7"/>
        <v>205342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724989.43992136</v>
      </c>
      <c r="C36" s="60">
        <f aca="true" t="shared" si="11" ref="C36:N36">C37+C38+C39+C40</f>
        <v>510698.1732385001</v>
      </c>
      <c r="D36" s="60">
        <f t="shared" si="11"/>
        <v>532752.60702685</v>
      </c>
      <c r="E36" s="60">
        <f t="shared" si="11"/>
        <v>124337.45065439999</v>
      </c>
      <c r="F36" s="60">
        <f t="shared" si="11"/>
        <v>499349.56831269996</v>
      </c>
      <c r="G36" s="60">
        <f t="shared" si="11"/>
        <v>600445.222</v>
      </c>
      <c r="H36" s="60">
        <f t="shared" si="11"/>
        <v>496489.5756</v>
      </c>
      <c r="I36" s="60">
        <f>I37+I38+I39+I40</f>
        <v>136168.7434082</v>
      </c>
      <c r="J36" s="60">
        <f>J37+J38+J39+J40</f>
        <v>602000.5074179999</v>
      </c>
      <c r="K36" s="60">
        <f>K37+K38+K39+K40</f>
        <v>523625.68782229995</v>
      </c>
      <c r="L36" s="60">
        <f>L37+L38+L39+L40</f>
        <v>645919.88266944</v>
      </c>
      <c r="M36" s="60">
        <f t="shared" si="11"/>
        <v>267215.78423729</v>
      </c>
      <c r="N36" s="60">
        <f t="shared" si="11"/>
        <v>137283.735632</v>
      </c>
      <c r="O36" s="60">
        <f>O37+O38+O39+O40</f>
        <v>5801276.37794104</v>
      </c>
    </row>
    <row r="37" spans="1:15" ht="18.75" customHeight="1">
      <c r="A37" s="57" t="s">
        <v>50</v>
      </c>
      <c r="B37" s="54">
        <f aca="true" t="shared" si="12" ref="B37:N37">B29*B7</f>
        <v>719197.7268000001</v>
      </c>
      <c r="C37" s="54">
        <f t="shared" si="12"/>
        <v>506217.42280000006</v>
      </c>
      <c r="D37" s="54">
        <f t="shared" si="12"/>
        <v>522231.0234</v>
      </c>
      <c r="E37" s="54">
        <f t="shared" si="12"/>
        <v>123972.52979999999</v>
      </c>
      <c r="F37" s="54">
        <f t="shared" si="12"/>
        <v>495796.40219999995</v>
      </c>
      <c r="G37" s="54">
        <f t="shared" si="12"/>
        <v>594895.311</v>
      </c>
      <c r="H37" s="54">
        <f t="shared" si="12"/>
        <v>492058.7892</v>
      </c>
      <c r="I37" s="54">
        <f>I29*I7</f>
        <v>135869.72030000002</v>
      </c>
      <c r="J37" s="54">
        <f>J29*J7</f>
        <v>592599.5399999999</v>
      </c>
      <c r="K37" s="54">
        <f>K29*K7</f>
        <v>509193.63539999997</v>
      </c>
      <c r="L37" s="54">
        <f>L29*L7</f>
        <v>636561.7488000001</v>
      </c>
      <c r="M37" s="54">
        <f t="shared" si="12"/>
        <v>261433.8545</v>
      </c>
      <c r="N37" s="54">
        <f t="shared" si="12"/>
        <v>135960.7725</v>
      </c>
      <c r="O37" s="56">
        <f>SUM(B37:N37)</f>
        <v>5725988.4767</v>
      </c>
    </row>
    <row r="38" spans="1:15" ht="18.75" customHeight="1">
      <c r="A38" s="57" t="s">
        <v>51</v>
      </c>
      <c r="B38" s="54">
        <f aca="true" t="shared" si="13" ref="B38:N38">B30*B7</f>
        <v>-2124.20687864</v>
      </c>
      <c r="C38" s="54">
        <f t="shared" si="13"/>
        <v>-1350.3195615</v>
      </c>
      <c r="D38" s="54">
        <f t="shared" si="13"/>
        <v>-1551.4163731499998</v>
      </c>
      <c r="E38" s="54">
        <f t="shared" si="13"/>
        <v>-281.3591456</v>
      </c>
      <c r="F38" s="54">
        <f t="shared" si="13"/>
        <v>-1445.1238873</v>
      </c>
      <c r="G38" s="54">
        <f t="shared" si="13"/>
        <v>-1753.8390000000002</v>
      </c>
      <c r="H38" s="54">
        <f t="shared" si="13"/>
        <v>-1317.9936</v>
      </c>
      <c r="I38" s="54">
        <f>I30*I7</f>
        <v>-355.8168918</v>
      </c>
      <c r="J38" s="54">
        <f>J30*J7</f>
        <v>-1641.102582</v>
      </c>
      <c r="K38" s="54">
        <f>K30*K7</f>
        <v>-1344.1875777</v>
      </c>
      <c r="L38" s="54">
        <f>L30*L7</f>
        <v>-1722.21613056</v>
      </c>
      <c r="M38" s="54">
        <f t="shared" si="13"/>
        <v>-663.93026271</v>
      </c>
      <c r="N38" s="54">
        <f t="shared" si="13"/>
        <v>-395.90686800000003</v>
      </c>
      <c r="O38" s="25">
        <f>SUM(B38:N38)</f>
        <v>-15947.41875896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3438.55</v>
      </c>
      <c r="D40" s="54">
        <v>9911.6</v>
      </c>
      <c r="E40" s="54">
        <v>0</v>
      </c>
      <c r="F40" s="54">
        <v>2836.89</v>
      </c>
      <c r="G40" s="54">
        <v>4641.59</v>
      </c>
      <c r="H40" s="54">
        <v>3506.06</v>
      </c>
      <c r="I40" s="54">
        <v>0</v>
      </c>
      <c r="J40" s="54">
        <v>8495.47</v>
      </c>
      <c r="K40" s="54">
        <v>13657.64</v>
      </c>
      <c r="L40" s="54">
        <v>8478.11</v>
      </c>
      <c r="M40" s="54">
        <v>5174.7</v>
      </c>
      <c r="N40" s="54">
        <v>999.83</v>
      </c>
      <c r="O40" s="56">
        <f>SUM(B40:N40)</f>
        <v>65799.28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-76336</v>
      </c>
      <c r="C42" s="25">
        <f aca="true" t="shared" si="15" ref="C42:N42">+C43+C46+C58+C59</f>
        <v>-72240</v>
      </c>
      <c r="D42" s="25">
        <f t="shared" si="15"/>
        <v>-75153.23</v>
      </c>
      <c r="E42" s="25">
        <f t="shared" si="15"/>
        <v>-9808</v>
      </c>
      <c r="F42" s="25">
        <f t="shared" si="15"/>
        <v>-47908</v>
      </c>
      <c r="G42" s="25">
        <f t="shared" si="15"/>
        <v>-83616</v>
      </c>
      <c r="H42" s="25">
        <f t="shared" si="15"/>
        <v>-70972</v>
      </c>
      <c r="I42" s="25">
        <f>+I43+I46+I58+I59</f>
        <v>-20884</v>
      </c>
      <c r="J42" s="25">
        <f>+J43+J46+J58+J59</f>
        <v>-47484</v>
      </c>
      <c r="K42" s="25">
        <f>+K43+K46+K58+K59</f>
        <v>-59188</v>
      </c>
      <c r="L42" s="25">
        <f>+L43+L46+L58+L59</f>
        <v>-53184</v>
      </c>
      <c r="M42" s="25">
        <f t="shared" si="15"/>
        <v>-25040</v>
      </c>
      <c r="N42" s="25">
        <f t="shared" si="15"/>
        <v>-16000</v>
      </c>
      <c r="O42" s="25">
        <f>+O43+O46+O58+O59</f>
        <v>-657813.23</v>
      </c>
    </row>
    <row r="43" spans="1:15" ht="18.75" customHeight="1">
      <c r="A43" s="17" t="s">
        <v>55</v>
      </c>
      <c r="B43" s="26">
        <f>B44+B45</f>
        <v>-76336</v>
      </c>
      <c r="C43" s="26">
        <f>C44+C45</f>
        <v>-72240</v>
      </c>
      <c r="D43" s="26">
        <f>D44+D45</f>
        <v>-58968</v>
      </c>
      <c r="E43" s="26">
        <f>E44+E45</f>
        <v>-9808</v>
      </c>
      <c r="F43" s="26">
        <f aca="true" t="shared" si="16" ref="F43:N43">F44+F45</f>
        <v>-47408</v>
      </c>
      <c r="G43" s="26">
        <f t="shared" si="16"/>
        <v>-83116</v>
      </c>
      <c r="H43" s="26">
        <f t="shared" si="16"/>
        <v>-70972</v>
      </c>
      <c r="I43" s="26">
        <f>I44+I45</f>
        <v>-19884</v>
      </c>
      <c r="J43" s="26">
        <f>J44+J45</f>
        <v>-47484</v>
      </c>
      <c r="K43" s="26">
        <f>K44+K45</f>
        <v>-59188</v>
      </c>
      <c r="L43" s="26">
        <f>L44+L45</f>
        <v>-53184</v>
      </c>
      <c r="M43" s="26">
        <f t="shared" si="16"/>
        <v>-25040</v>
      </c>
      <c r="N43" s="26">
        <f t="shared" si="16"/>
        <v>-16000</v>
      </c>
      <c r="O43" s="25">
        <f aca="true" t="shared" si="17" ref="O43:O59">SUM(B43:N43)</f>
        <v>-639628</v>
      </c>
    </row>
    <row r="44" spans="1:26" ht="18.75" customHeight="1">
      <c r="A44" s="13" t="s">
        <v>56</v>
      </c>
      <c r="B44" s="20">
        <f>ROUND(-B9*$D$3,2)</f>
        <v>-76336</v>
      </c>
      <c r="C44" s="20">
        <f>ROUND(-C9*$D$3,2)</f>
        <v>-72240</v>
      </c>
      <c r="D44" s="20">
        <f>ROUND(-D9*$D$3,2)</f>
        <v>-58968</v>
      </c>
      <c r="E44" s="20">
        <f>ROUND(-E9*$D$3,2)</f>
        <v>-9808</v>
      </c>
      <c r="F44" s="20">
        <f aca="true" t="shared" si="18" ref="F44:N44">ROUND(-F9*$D$3,2)</f>
        <v>-47408</v>
      </c>
      <c r="G44" s="20">
        <f t="shared" si="18"/>
        <v>-83116</v>
      </c>
      <c r="H44" s="20">
        <f t="shared" si="18"/>
        <v>-70972</v>
      </c>
      <c r="I44" s="20">
        <f>ROUND(-I9*$D$3,2)</f>
        <v>-19884</v>
      </c>
      <c r="J44" s="20">
        <f>ROUND(-J9*$D$3,2)</f>
        <v>-47484</v>
      </c>
      <c r="K44" s="20">
        <f>ROUND(-K9*$D$3,2)</f>
        <v>-59188</v>
      </c>
      <c r="L44" s="20">
        <f>ROUND(-L9*$D$3,2)</f>
        <v>-53184</v>
      </c>
      <c r="M44" s="20">
        <f t="shared" si="18"/>
        <v>-25040</v>
      </c>
      <c r="N44" s="20">
        <f t="shared" si="18"/>
        <v>-16000</v>
      </c>
      <c r="O44" s="46">
        <f t="shared" si="17"/>
        <v>-639628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-16185.23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-18185.23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-500-15685.23</f>
        <v>-16185.23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-18185.23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648653.43992136</v>
      </c>
      <c r="C61" s="29">
        <f t="shared" si="21"/>
        <v>438458.1732385001</v>
      </c>
      <c r="D61" s="29">
        <f t="shared" si="21"/>
        <v>457599.37702685</v>
      </c>
      <c r="E61" s="29">
        <f t="shared" si="21"/>
        <v>114529.45065439999</v>
      </c>
      <c r="F61" s="29">
        <f t="shared" si="21"/>
        <v>451441.56831269996</v>
      </c>
      <c r="G61" s="29">
        <f t="shared" si="21"/>
        <v>516829.22199999995</v>
      </c>
      <c r="H61" s="29">
        <f t="shared" si="21"/>
        <v>425517.5756</v>
      </c>
      <c r="I61" s="29">
        <f t="shared" si="21"/>
        <v>115284.74340820001</v>
      </c>
      <c r="J61" s="29">
        <f>+J36+J42</f>
        <v>554516.5074179999</v>
      </c>
      <c r="K61" s="29">
        <f>+K36+K42</f>
        <v>464437.68782229995</v>
      </c>
      <c r="L61" s="29">
        <f>+L36+L42</f>
        <v>592735.88266944</v>
      </c>
      <c r="M61" s="29">
        <f t="shared" si="21"/>
        <v>242175.78423728998</v>
      </c>
      <c r="N61" s="29">
        <f t="shared" si="21"/>
        <v>121283.735632</v>
      </c>
      <c r="O61" s="29">
        <f>SUM(B61:N61)</f>
        <v>5143463.147941039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648653.43</v>
      </c>
      <c r="C64" s="36">
        <f aca="true" t="shared" si="22" ref="C64:N64">SUM(C65:C78)</f>
        <v>438458.17000000004</v>
      </c>
      <c r="D64" s="36">
        <f t="shared" si="22"/>
        <v>457599.37</v>
      </c>
      <c r="E64" s="36">
        <f t="shared" si="22"/>
        <v>114529.45</v>
      </c>
      <c r="F64" s="36">
        <f t="shared" si="22"/>
        <v>451441.57</v>
      </c>
      <c r="G64" s="36">
        <f t="shared" si="22"/>
        <v>516829.22</v>
      </c>
      <c r="H64" s="36">
        <f t="shared" si="22"/>
        <v>425517.58</v>
      </c>
      <c r="I64" s="36">
        <f t="shared" si="22"/>
        <v>115284.74</v>
      </c>
      <c r="J64" s="36">
        <f t="shared" si="22"/>
        <v>554516.51</v>
      </c>
      <c r="K64" s="36">
        <f t="shared" si="22"/>
        <v>464437.69</v>
      </c>
      <c r="L64" s="36">
        <f t="shared" si="22"/>
        <v>592735.88</v>
      </c>
      <c r="M64" s="36">
        <f t="shared" si="22"/>
        <v>242175.78</v>
      </c>
      <c r="N64" s="36">
        <f t="shared" si="22"/>
        <v>121283.73</v>
      </c>
      <c r="O64" s="29">
        <f>SUM(O65:O78)</f>
        <v>5143463.120000001</v>
      </c>
    </row>
    <row r="65" spans="1:16" ht="18.75" customHeight="1">
      <c r="A65" s="17" t="s">
        <v>70</v>
      </c>
      <c r="B65" s="36">
        <v>116641.77</v>
      </c>
      <c r="C65" s="36">
        <v>127975.97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244617.74</v>
      </c>
      <c r="P65"/>
    </row>
    <row r="66" spans="1:16" ht="18.75" customHeight="1">
      <c r="A66" s="17" t="s">
        <v>71</v>
      </c>
      <c r="B66" s="36">
        <v>532011.66</v>
      </c>
      <c r="C66" s="36">
        <v>310482.2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842493.8600000001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457599.37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457599.37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114529.45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114529.45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451441.57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451441.57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516829.22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516829.22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425517.58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425517.58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115284.74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115284.74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554516.51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554516.51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464437.69</v>
      </c>
      <c r="L74" s="35">
        <v>0</v>
      </c>
      <c r="M74" s="35">
        <v>0</v>
      </c>
      <c r="N74" s="35">
        <v>0</v>
      </c>
      <c r="O74" s="29">
        <f t="shared" si="23"/>
        <v>464437.69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592735.88</v>
      </c>
      <c r="M75" s="35">
        <v>0</v>
      </c>
      <c r="N75" s="61">
        <v>0</v>
      </c>
      <c r="O75" s="26">
        <f t="shared" si="23"/>
        <v>592735.88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242175.78</v>
      </c>
      <c r="N76" s="35">
        <v>0</v>
      </c>
      <c r="O76" s="29">
        <f t="shared" si="23"/>
        <v>242175.78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121283.73</v>
      </c>
      <c r="O77" s="26">
        <f t="shared" si="23"/>
        <v>121283.73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2.374356256047637</v>
      </c>
      <c r="C82" s="44">
        <v>2.5014898159219894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2.0497298932138213</v>
      </c>
      <c r="C83" s="44">
        <v>2.1017615537848604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1.8703821212463825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2.775947191498292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2.184451319932334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1.7325413126290383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2.094629053858835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2.1430059868148126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2.057138530442619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2.415067402703624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2.3133937689423107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2.9082392843444724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2.5202756473786407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2018-07-19T15:45:29Z</dcterms:modified>
  <cp:category/>
  <cp:version/>
  <cp:contentType/>
  <cp:contentStatus/>
</cp:coreProperties>
</file>