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<sst xmlns="http://schemas.openxmlformats.org/spreadsheetml/2006/main" count="112" uniqueCount="110">
  <si>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</si>
  <si>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</si>
  <si>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</si>
  <si>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</si>
  <si>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</si>
  <si>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</si>
  <si>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</si>
  <si>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</si>
  <si>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</si>
  <si>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</si>
  <si>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</si>
  <si>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</si>
  <si>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</si>
  <si>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</si>
  <si>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</si>
  <si>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</si>
  <si>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</si>
  <si>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</si>
  <si>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</si>
  <si>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</si>
  <si>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</si>
  <si>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</si>
  <si>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</si>
  <si>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</si>
  <si>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</si>
  <si>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</si>
  <si>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</si>
  <si>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</si>
  <si>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</si>
  <si>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</si>
  <si>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</si>
  <si>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</si>
  <si>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</si>
  <si>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</si>
  <si>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</si>
  <si>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</si>
  <si>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</si>
  <si>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</si>
  <si>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</si>
  <si>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</si>
  <si>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</si>
  <si>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</si>
  <si>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</si>
  <si>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</si>
  <si>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</si>
  <si>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</si>
  <si>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</si>
  <si>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</si>
  <si>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</si>
  <si>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</si>
  <si>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</si>
  <si>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</si>
  <si>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</si>
  <si>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</si>
  <si>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</si>
  <si>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</si>
  <si>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</si>
  <si>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</si>
  <si>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</si>
  <si>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</si>
  <si>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</si>
  <si>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</si>
  <si>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</si>
  <si>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</si>
  <si>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</si>
  <si>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</si>
  <si>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</si>
  <si>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</si>
  <si>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</si>
  <si>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</si>
  <si>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</si>
  <si>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</si>
  <si>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</si>
  <si>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</si>
  <si>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</si>
  <si>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</si>
  <si>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</si>
  <si>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</si>
  <si>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</si>
  <si>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</si>
  <si>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</si>
  <si>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</si>
  <si>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</si>
  <si>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</si>
  <si>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</si>
  <si>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</si>
  <si>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</si>
  <si>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</si>
  <si>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</si>
  <si>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</si>
  <si>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</si>
  <si>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</si>
  <si>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</si>
  <si>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</si>
  <si>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</si>
  <si>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</si>
  <si>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</si>
  <si>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</si>
  <si>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</si>
  <si>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</si>
  <si>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</si>
  <si>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</si>
  <si>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</si>
  <si>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</si>
  <si>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</si>
  <si>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</si>
  <si>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</si>
  <si>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</si>
  <si>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</si>
  <si>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12/07/18 - VENCIMENTO 19/07/18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</si>
</sst>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456713</v>
      </c>
      <c r="C7" s="10">
        <f>C8+C20+C24</f>
        <v>330721</v>
      </c>
      <c r="D7" s="10">
        <f>D8+D20+D24</f>
        <v>358354</v>
      </c>
      <c r="E7" s="10">
        <f>E8+E20+E24</f>
        <v>58774</v>
      </c>
      <c r="F7" s="10">
        <f aca="true" t="shared" si="0" ref="F7:N7">F8+F20+F24</f>
        <v>295662</v>
      </c>
      <c r="G7" s="10">
        <f t="shared" si="0"/>
        <v>472112</v>
      </c>
      <c r="H7" s="10">
        <f>H8+H20+H24</f>
        <v>329801</v>
      </c>
      <c r="I7" s="10">
        <f>I8+I20+I24</f>
        <v>92765</v>
      </c>
      <c r="J7" s="10">
        <f>J8+J20+J24</f>
        <v>377578</v>
      </c>
      <c r="K7" s="10">
        <f>K8+K20+K24</f>
        <v>281930</v>
      </c>
      <c r="L7" s="10">
        <f>L8+L20+L24</f>
        <v>336217</v>
      </c>
      <c r="M7" s="10">
        <f t="shared" si="0"/>
        <v>135582</v>
      </c>
      <c r="N7" s="10">
        <f t="shared" si="0"/>
        <v>85317</v>
      </c>
      <c r="O7" s="10">
        <f>+O8+O20+O24</f>
        <v>3611526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211974</v>
      </c>
      <c r="C8" s="12">
        <f>+C9+C12+C16</f>
        <v>164514</v>
      </c>
      <c r="D8" s="12">
        <f>+D9+D12+D16</f>
        <v>191388</v>
      </c>
      <c r="E8" s="12">
        <f>+E9+E12+E16</f>
        <v>28246</v>
      </c>
      <c r="F8" s="12">
        <f aca="true" t="shared" si="1" ref="F8:N8">+F9+F12+F16</f>
        <v>148670</v>
      </c>
      <c r="G8" s="12">
        <f t="shared" si="1"/>
        <v>239874</v>
      </c>
      <c r="H8" s="12">
        <f>+H9+H12+H16</f>
        <v>160910</v>
      </c>
      <c r="I8" s="12">
        <f>+I9+I12+I16</f>
        <v>46497</v>
      </c>
      <c r="J8" s="12">
        <f>+J9+J12+J16</f>
        <v>191550</v>
      </c>
      <c r="K8" s="12">
        <f>+K9+K12+K16</f>
        <v>140387</v>
      </c>
      <c r="L8" s="12">
        <f>+L9+L12+L16</f>
        <v>157863</v>
      </c>
      <c r="M8" s="12">
        <f t="shared" si="1"/>
        <v>71845</v>
      </c>
      <c r="N8" s="12">
        <f t="shared" si="1"/>
        <v>47255</v>
      </c>
      <c r="O8" s="12">
        <f>SUM(B8:N8)</f>
        <v>1800973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18581</v>
      </c>
      <c r="C9" s="14">
        <v>19035</v>
      </c>
      <c r="D9" s="14">
        <v>13326</v>
      </c>
      <c r="E9" s="14">
        <v>2342</v>
      </c>
      <c r="F9" s="14">
        <v>11336</v>
      </c>
      <c r="G9" s="14">
        <v>20464</v>
      </c>
      <c r="H9" s="14">
        <v>18723</v>
      </c>
      <c r="I9" s="14">
        <v>5307</v>
      </c>
      <c r="J9" s="14">
        <v>10895</v>
      </c>
      <c r="K9" s="14">
        <v>14916</v>
      </c>
      <c r="L9" s="14">
        <v>11673</v>
      </c>
      <c r="M9" s="14">
        <v>7553</v>
      </c>
      <c r="N9" s="14">
        <v>5150</v>
      </c>
      <c r="O9" s="12">
        <f aca="true" t="shared" si="2" ref="O9:O19">SUM(B9:N9)</f>
        <v>159301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18581</v>
      </c>
      <c r="C10" s="14">
        <f>+C9-C11</f>
        <v>19035</v>
      </c>
      <c r="D10" s="14">
        <f>+D9-D11</f>
        <v>13326</v>
      </c>
      <c r="E10" s="14">
        <f>+E9-E11</f>
        <v>2342</v>
      </c>
      <c r="F10" s="14">
        <f aca="true" t="shared" si="3" ref="F10:N10">+F9-F11</f>
        <v>11336</v>
      </c>
      <c r="G10" s="14">
        <f t="shared" si="3"/>
        <v>20464</v>
      </c>
      <c r="H10" s="14">
        <f>+H9-H11</f>
        <v>18723</v>
      </c>
      <c r="I10" s="14">
        <f>+I9-I11</f>
        <v>5307</v>
      </c>
      <c r="J10" s="14">
        <f>+J9-J11</f>
        <v>10895</v>
      </c>
      <c r="K10" s="14">
        <f>+K9-K11</f>
        <v>14916</v>
      </c>
      <c r="L10" s="14">
        <f>+L9-L11</f>
        <v>11673</v>
      </c>
      <c r="M10" s="14">
        <f t="shared" si="3"/>
        <v>7553</v>
      </c>
      <c r="N10" s="14">
        <f t="shared" si="3"/>
        <v>5150</v>
      </c>
      <c r="O10" s="12">
        <f t="shared" si="2"/>
        <v>159301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184214</v>
      </c>
      <c r="C12" s="14">
        <f>C13+C14+C15</f>
        <v>138346</v>
      </c>
      <c r="D12" s="14">
        <f>D13+D14+D15</f>
        <v>170637</v>
      </c>
      <c r="E12" s="14">
        <f>E13+E14+E15</f>
        <v>24713</v>
      </c>
      <c r="F12" s="14">
        <f aca="true" t="shared" si="4" ref="F12:N12">F13+F14+F15</f>
        <v>130754</v>
      </c>
      <c r="G12" s="14">
        <f t="shared" si="4"/>
        <v>208107</v>
      </c>
      <c r="H12" s="14">
        <f>H13+H14+H15</f>
        <v>135523</v>
      </c>
      <c r="I12" s="14">
        <f>I13+I14+I15</f>
        <v>39325</v>
      </c>
      <c r="J12" s="14">
        <f>J13+J14+J15</f>
        <v>171706</v>
      </c>
      <c r="K12" s="14">
        <f>K13+K14+K15</f>
        <v>119235</v>
      </c>
      <c r="L12" s="14">
        <f>L13+L14+L15</f>
        <v>138381</v>
      </c>
      <c r="M12" s="14">
        <f t="shared" si="4"/>
        <v>61421</v>
      </c>
      <c r="N12" s="14">
        <f t="shared" si="4"/>
        <v>40495</v>
      </c>
      <c r="O12" s="12">
        <f t="shared" si="2"/>
        <v>1562857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88057</v>
      </c>
      <c r="C13" s="14">
        <v>67666</v>
      </c>
      <c r="D13" s="14">
        <v>79648</v>
      </c>
      <c r="E13" s="14">
        <v>11827</v>
      </c>
      <c r="F13" s="14">
        <v>61483</v>
      </c>
      <c r="G13" s="14">
        <v>99530</v>
      </c>
      <c r="H13" s="14">
        <v>67591</v>
      </c>
      <c r="I13" s="14">
        <v>19999</v>
      </c>
      <c r="J13" s="14">
        <v>83258</v>
      </c>
      <c r="K13" s="14">
        <v>56598</v>
      </c>
      <c r="L13" s="14">
        <v>65593</v>
      </c>
      <c r="M13" s="14">
        <v>28512</v>
      </c>
      <c r="N13" s="14">
        <v>18278</v>
      </c>
      <c r="O13" s="12">
        <f t="shared" si="2"/>
        <v>748040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93016</v>
      </c>
      <c r="C14" s="14">
        <v>67075</v>
      </c>
      <c r="D14" s="14">
        <v>88627</v>
      </c>
      <c r="E14" s="14">
        <v>12324</v>
      </c>
      <c r="F14" s="14">
        <v>66606</v>
      </c>
      <c r="G14" s="14">
        <v>102845</v>
      </c>
      <c r="H14" s="14">
        <v>65007</v>
      </c>
      <c r="I14" s="14">
        <v>18491</v>
      </c>
      <c r="J14" s="14">
        <v>86197</v>
      </c>
      <c r="K14" s="14">
        <v>60236</v>
      </c>
      <c r="L14" s="14">
        <v>70714</v>
      </c>
      <c r="M14" s="14">
        <v>31755</v>
      </c>
      <c r="N14" s="14">
        <v>21572</v>
      </c>
      <c r="O14" s="12">
        <f t="shared" si="2"/>
        <v>784465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3141</v>
      </c>
      <c r="C15" s="14">
        <v>3605</v>
      </c>
      <c r="D15" s="14">
        <v>2362</v>
      </c>
      <c r="E15" s="14">
        <v>562</v>
      </c>
      <c r="F15" s="14">
        <v>2665</v>
      </c>
      <c r="G15" s="14">
        <v>5732</v>
      </c>
      <c r="H15" s="14">
        <v>2925</v>
      </c>
      <c r="I15" s="14">
        <v>835</v>
      </c>
      <c r="J15" s="14">
        <v>2251</v>
      </c>
      <c r="K15" s="14">
        <v>2401</v>
      </c>
      <c r="L15" s="14">
        <v>2074</v>
      </c>
      <c r="M15" s="14">
        <v>1154</v>
      </c>
      <c r="N15" s="14">
        <v>645</v>
      </c>
      <c r="O15" s="12">
        <f t="shared" si="2"/>
        <v>30352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9179</v>
      </c>
      <c r="C16" s="14">
        <f>C17+C18+C19</f>
        <v>7133</v>
      </c>
      <c r="D16" s="14">
        <f>D17+D18+D19</f>
        <v>7425</v>
      </c>
      <c r="E16" s="14">
        <f>E17+E18+E19</f>
        <v>1191</v>
      </c>
      <c r="F16" s="14">
        <f aca="true" t="shared" si="5" ref="F16:N16">F17+F18+F19</f>
        <v>6580</v>
      </c>
      <c r="G16" s="14">
        <f t="shared" si="5"/>
        <v>11303</v>
      </c>
      <c r="H16" s="14">
        <f>H17+H18+H19</f>
        <v>6664</v>
      </c>
      <c r="I16" s="14">
        <f>I17+I18+I19</f>
        <v>1865</v>
      </c>
      <c r="J16" s="14">
        <f>J17+J18+J19</f>
        <v>8949</v>
      </c>
      <c r="K16" s="14">
        <f>K17+K18+K19</f>
        <v>6236</v>
      </c>
      <c r="L16" s="14">
        <f>L17+L18+L19</f>
        <v>7809</v>
      </c>
      <c r="M16" s="14">
        <f t="shared" si="5"/>
        <v>2871</v>
      </c>
      <c r="N16" s="14">
        <f t="shared" si="5"/>
        <v>1610</v>
      </c>
      <c r="O16" s="12">
        <f t="shared" si="2"/>
        <v>78815</v>
      </c>
    </row>
    <row r="17" spans="1:26" ht="18.75" customHeight="1">
      <c r="A17" s="15" t="s">
        <v>16</v>
      </c>
      <c r="B17" s="14">
        <v>9147</v>
      </c>
      <c r="C17" s="14">
        <v>7114</v>
      </c>
      <c r="D17" s="14">
        <v>7409</v>
      </c>
      <c r="E17" s="14">
        <v>1186</v>
      </c>
      <c r="F17" s="14">
        <v>6565</v>
      </c>
      <c r="G17" s="14">
        <v>11278</v>
      </c>
      <c r="H17" s="14">
        <v>6641</v>
      </c>
      <c r="I17" s="14">
        <v>1862</v>
      </c>
      <c r="J17" s="14">
        <v>8917</v>
      </c>
      <c r="K17" s="14">
        <v>6215</v>
      </c>
      <c r="L17" s="14">
        <v>7787</v>
      </c>
      <c r="M17" s="14">
        <v>2865</v>
      </c>
      <c r="N17" s="14">
        <v>1607</v>
      </c>
      <c r="O17" s="12">
        <f t="shared" si="2"/>
        <v>78593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17</v>
      </c>
      <c r="C18" s="14">
        <v>17</v>
      </c>
      <c r="D18" s="14">
        <v>13</v>
      </c>
      <c r="E18" s="14">
        <v>5</v>
      </c>
      <c r="F18" s="14">
        <v>11</v>
      </c>
      <c r="G18" s="14">
        <v>16</v>
      </c>
      <c r="H18" s="14">
        <v>18</v>
      </c>
      <c r="I18" s="14">
        <v>0</v>
      </c>
      <c r="J18" s="14">
        <v>24</v>
      </c>
      <c r="K18" s="14">
        <v>12</v>
      </c>
      <c r="L18" s="14">
        <v>18</v>
      </c>
      <c r="M18" s="14">
        <v>5</v>
      </c>
      <c r="N18" s="14">
        <v>3</v>
      </c>
      <c r="O18" s="12">
        <f t="shared" si="2"/>
        <v>159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15</v>
      </c>
      <c r="C19" s="14">
        <v>2</v>
      </c>
      <c r="D19" s="14">
        <v>3</v>
      </c>
      <c r="E19" s="14">
        <v>0</v>
      </c>
      <c r="F19" s="14">
        <v>4</v>
      </c>
      <c r="G19" s="14">
        <v>9</v>
      </c>
      <c r="H19" s="14">
        <v>5</v>
      </c>
      <c r="I19" s="14">
        <v>3</v>
      </c>
      <c r="J19" s="14">
        <v>8</v>
      </c>
      <c r="K19" s="14">
        <v>9</v>
      </c>
      <c r="L19" s="14">
        <v>4</v>
      </c>
      <c r="M19" s="14">
        <v>1</v>
      </c>
      <c r="N19" s="14">
        <v>0</v>
      </c>
      <c r="O19" s="12">
        <f t="shared" si="2"/>
        <v>63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133058</v>
      </c>
      <c r="C20" s="18">
        <f>C21+C22+C23</f>
        <v>82113</v>
      </c>
      <c r="D20" s="18">
        <f>D21+D22+D23</f>
        <v>79476</v>
      </c>
      <c r="E20" s="18">
        <f>E21+E22+E23</f>
        <v>13282</v>
      </c>
      <c r="F20" s="18">
        <f aca="true" t="shared" si="6" ref="F20:N20">F21+F22+F23</f>
        <v>69604</v>
      </c>
      <c r="G20" s="18">
        <f t="shared" si="6"/>
        <v>109361</v>
      </c>
      <c r="H20" s="18">
        <f>H21+H22+H23</f>
        <v>89793</v>
      </c>
      <c r="I20" s="18">
        <f>I21+I22+I23</f>
        <v>24352</v>
      </c>
      <c r="J20" s="18">
        <f>J21+J22+J23</f>
        <v>102846</v>
      </c>
      <c r="K20" s="18">
        <f>K21+K22+K23</f>
        <v>72334</v>
      </c>
      <c r="L20" s="18">
        <f>L21+L22+L23</f>
        <v>108518</v>
      </c>
      <c r="M20" s="18">
        <f t="shared" si="6"/>
        <v>40298</v>
      </c>
      <c r="N20" s="18">
        <f t="shared" si="6"/>
        <v>24238</v>
      </c>
      <c r="O20" s="12">
        <f aca="true" t="shared" si="7" ref="O20:O26">SUM(B20:N20)</f>
        <v>949273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68396</v>
      </c>
      <c r="C21" s="14">
        <v>45538</v>
      </c>
      <c r="D21" s="14">
        <v>40414</v>
      </c>
      <c r="E21" s="14">
        <v>7167</v>
      </c>
      <c r="F21" s="14">
        <v>36220</v>
      </c>
      <c r="G21" s="14">
        <v>57774</v>
      </c>
      <c r="H21" s="14">
        <v>49658</v>
      </c>
      <c r="I21" s="14">
        <v>13814</v>
      </c>
      <c r="J21" s="14">
        <v>54781</v>
      </c>
      <c r="K21" s="14">
        <v>37924</v>
      </c>
      <c r="L21" s="14">
        <v>55978</v>
      </c>
      <c r="M21" s="14">
        <v>20783</v>
      </c>
      <c r="N21" s="14">
        <v>12098</v>
      </c>
      <c r="O21" s="12">
        <f t="shared" si="7"/>
        <v>500545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62919</v>
      </c>
      <c r="C22" s="14">
        <v>35114</v>
      </c>
      <c r="D22" s="14">
        <v>38137</v>
      </c>
      <c r="E22" s="14">
        <v>5868</v>
      </c>
      <c r="F22" s="14">
        <v>32380</v>
      </c>
      <c r="G22" s="14">
        <v>49476</v>
      </c>
      <c r="H22" s="14">
        <v>38903</v>
      </c>
      <c r="I22" s="14">
        <v>10159</v>
      </c>
      <c r="J22" s="14">
        <v>46919</v>
      </c>
      <c r="K22" s="14">
        <v>33315</v>
      </c>
      <c r="L22" s="14">
        <v>51262</v>
      </c>
      <c r="M22" s="14">
        <v>18936</v>
      </c>
      <c r="N22" s="14">
        <v>11831</v>
      </c>
      <c r="O22" s="12">
        <f t="shared" si="7"/>
        <v>435219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1743</v>
      </c>
      <c r="C23" s="14">
        <v>1461</v>
      </c>
      <c r="D23" s="14">
        <v>925</v>
      </c>
      <c r="E23" s="14">
        <v>247</v>
      </c>
      <c r="F23" s="14">
        <v>1004</v>
      </c>
      <c r="G23" s="14">
        <v>2111</v>
      </c>
      <c r="H23" s="14">
        <v>1232</v>
      </c>
      <c r="I23" s="14">
        <v>379</v>
      </c>
      <c r="J23" s="14">
        <v>1146</v>
      </c>
      <c r="K23" s="14">
        <v>1095</v>
      </c>
      <c r="L23" s="14">
        <v>1278</v>
      </c>
      <c r="M23" s="14">
        <v>579</v>
      </c>
      <c r="N23" s="14">
        <v>309</v>
      </c>
      <c r="O23" s="12">
        <f t="shared" si="7"/>
        <v>13509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111681</v>
      </c>
      <c r="C24" s="14">
        <f>C25+C26</f>
        <v>84094</v>
      </c>
      <c r="D24" s="14">
        <f>D25+D26</f>
        <v>87490</v>
      </c>
      <c r="E24" s="14">
        <f>E25+E26</f>
        <v>17246</v>
      </c>
      <c r="F24" s="14">
        <f aca="true" t="shared" si="8" ref="F24:N24">F25+F26</f>
        <v>77388</v>
      </c>
      <c r="G24" s="14">
        <f t="shared" si="8"/>
        <v>122877</v>
      </c>
      <c r="H24" s="14">
        <f>H25+H26</f>
        <v>79098</v>
      </c>
      <c r="I24" s="14">
        <f>I25+I26</f>
        <v>21916</v>
      </c>
      <c r="J24" s="14">
        <f>J25+J26</f>
        <v>83182</v>
      </c>
      <c r="K24" s="14">
        <f>K25+K26</f>
        <v>69209</v>
      </c>
      <c r="L24" s="14">
        <f>L25+L26</f>
        <v>69836</v>
      </c>
      <c r="M24" s="14">
        <f t="shared" si="8"/>
        <v>23439</v>
      </c>
      <c r="N24" s="14">
        <f t="shared" si="8"/>
        <v>13824</v>
      </c>
      <c r="O24" s="12">
        <f t="shared" si="7"/>
        <v>861280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72337</v>
      </c>
      <c r="C25" s="14">
        <v>60574</v>
      </c>
      <c r="D25" s="14">
        <v>58090</v>
      </c>
      <c r="E25" s="14">
        <v>12633</v>
      </c>
      <c r="F25" s="14">
        <v>54888</v>
      </c>
      <c r="G25" s="14">
        <v>89140</v>
      </c>
      <c r="H25" s="14">
        <v>59406</v>
      </c>
      <c r="I25" s="14">
        <v>16895</v>
      </c>
      <c r="J25" s="14">
        <v>53643</v>
      </c>
      <c r="K25" s="14">
        <v>47223</v>
      </c>
      <c r="L25" s="14">
        <v>46655</v>
      </c>
      <c r="M25" s="14">
        <v>15689</v>
      </c>
      <c r="N25" s="14">
        <v>8517</v>
      </c>
      <c r="O25" s="12">
        <f t="shared" si="7"/>
        <v>595690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39344</v>
      </c>
      <c r="C26" s="14">
        <v>23520</v>
      </c>
      <c r="D26" s="14">
        <v>29400</v>
      </c>
      <c r="E26" s="14">
        <v>4613</v>
      </c>
      <c r="F26" s="14">
        <v>22500</v>
      </c>
      <c r="G26" s="14">
        <v>33737</v>
      </c>
      <c r="H26" s="14">
        <v>19692</v>
      </c>
      <c r="I26" s="14">
        <v>5021</v>
      </c>
      <c r="J26" s="14">
        <v>29539</v>
      </c>
      <c r="K26" s="14">
        <v>21986</v>
      </c>
      <c r="L26" s="14">
        <v>23181</v>
      </c>
      <c r="M26" s="14">
        <v>7750</v>
      </c>
      <c r="N26" s="14">
        <v>5307</v>
      </c>
      <c r="O26" s="12">
        <f t="shared" si="7"/>
        <v>265590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962950.9679529801</v>
      </c>
      <c r="C36" s="60">
        <f aca="true" t="shared" si="11" ref="C36:N36">C37+C38+C39+C40</f>
        <v>731608.3914905001</v>
      </c>
      <c r="D36" s="60">
        <f t="shared" si="11"/>
        <v>679561.0960177</v>
      </c>
      <c r="E36" s="60">
        <f t="shared" si="11"/>
        <v>162951.76244159997</v>
      </c>
      <c r="F36" s="60">
        <f t="shared" si="11"/>
        <v>648046.0063871</v>
      </c>
      <c r="G36" s="60">
        <f t="shared" si="11"/>
        <v>821602.5276</v>
      </c>
      <c r="H36" s="60">
        <f t="shared" si="11"/>
        <v>693416.8451</v>
      </c>
      <c r="I36" s="60">
        <f>I37+I38+I39+I40</f>
        <v>198494.774053</v>
      </c>
      <c r="J36" s="60">
        <f>J37+J38+J39+J40</f>
        <v>784439.5428203999</v>
      </c>
      <c r="K36" s="60">
        <f>K37+K38+K39+K40</f>
        <v>693827.5601989999</v>
      </c>
      <c r="L36" s="60">
        <f>L37+L38+L39+L40</f>
        <v>785707.42645792</v>
      </c>
      <c r="M36" s="60">
        <f t="shared" si="11"/>
        <v>398837.98754226</v>
      </c>
      <c r="N36" s="60">
        <f t="shared" si="11"/>
        <v>215606.75980352</v>
      </c>
      <c r="O36" s="60">
        <f>O37+O38+O39+O40</f>
        <v>7777051.647865982</v>
      </c>
    </row>
    <row r="37" spans="1:15" ht="18.75" customHeight="1">
      <c r="A37" s="57" t="s">
        <v>50</v>
      </c>
      <c r="B37" s="54">
        <f aca="true" t="shared" si="12" ref="B37:N37">B29*B7</f>
        <v>957864.1749000001</v>
      </c>
      <c r="C37" s="54">
        <f t="shared" si="12"/>
        <v>727718.4884</v>
      </c>
      <c r="D37" s="54">
        <f t="shared" si="12"/>
        <v>669476.9428000001</v>
      </c>
      <c r="E37" s="54">
        <f t="shared" si="12"/>
        <v>162674.67719999998</v>
      </c>
      <c r="F37" s="54">
        <f t="shared" si="12"/>
        <v>644927.5205999999</v>
      </c>
      <c r="G37" s="54">
        <f t="shared" si="12"/>
        <v>816706.5488</v>
      </c>
      <c r="H37" s="54">
        <f t="shared" si="12"/>
        <v>689514.9507</v>
      </c>
      <c r="I37" s="54">
        <f>I29*I7</f>
        <v>198359.3995</v>
      </c>
      <c r="J37" s="54">
        <f>J29*J7</f>
        <v>775545.2119999999</v>
      </c>
      <c r="K37" s="54">
        <f>K29*K7</f>
        <v>679846.002</v>
      </c>
      <c r="L37" s="54">
        <f>L29*L7</f>
        <v>776728.5134</v>
      </c>
      <c r="M37" s="54">
        <f t="shared" si="12"/>
        <v>393391.173</v>
      </c>
      <c r="N37" s="54">
        <f t="shared" si="12"/>
        <v>214512.5331</v>
      </c>
      <c r="O37" s="56">
        <f>SUM(B37:N37)</f>
        <v>7707266.136400001</v>
      </c>
    </row>
    <row r="38" spans="1:15" ht="18.75" customHeight="1">
      <c r="A38" s="57" t="s">
        <v>51</v>
      </c>
      <c r="B38" s="54">
        <f aca="true" t="shared" si="13" ref="B38:N38">B30*B7</f>
        <v>-2829.12694702</v>
      </c>
      <c r="C38" s="54">
        <f t="shared" si="13"/>
        <v>-1941.1669095</v>
      </c>
      <c r="D38" s="54">
        <f t="shared" si="13"/>
        <v>-1988.8467822999999</v>
      </c>
      <c r="E38" s="54">
        <f t="shared" si="13"/>
        <v>-369.1947584</v>
      </c>
      <c r="F38" s="54">
        <f t="shared" si="13"/>
        <v>-1879.8042129</v>
      </c>
      <c r="G38" s="54">
        <f t="shared" si="13"/>
        <v>-2407.7712</v>
      </c>
      <c r="H38" s="54">
        <f t="shared" si="13"/>
        <v>-1846.8856</v>
      </c>
      <c r="I38" s="54">
        <f>I30*I7</f>
        <v>-519.465447</v>
      </c>
      <c r="J38" s="54">
        <f>J30*J7</f>
        <v>-2147.7391796</v>
      </c>
      <c r="K38" s="54">
        <f>K30*K7</f>
        <v>-1794.681801</v>
      </c>
      <c r="L38" s="54">
        <f>L30*L7</f>
        <v>-2101.43694208</v>
      </c>
      <c r="M38" s="54">
        <f t="shared" si="13"/>
        <v>-999.04545774</v>
      </c>
      <c r="N38" s="54">
        <f t="shared" si="13"/>
        <v>-624.64329648</v>
      </c>
      <c r="O38" s="25">
        <f>SUM(B38:N38)</f>
        <v>-21449.80853402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3438.55</v>
      </c>
      <c r="D40" s="54">
        <v>9911.6</v>
      </c>
      <c r="E40" s="54">
        <v>0</v>
      </c>
      <c r="F40" s="54">
        <v>2836.89</v>
      </c>
      <c r="G40" s="54">
        <v>4641.59</v>
      </c>
      <c r="H40" s="54">
        <v>3506.06</v>
      </c>
      <c r="I40" s="54">
        <v>0</v>
      </c>
      <c r="J40" s="54">
        <v>8495.47</v>
      </c>
      <c r="K40" s="54">
        <v>13657.64</v>
      </c>
      <c r="L40" s="54">
        <v>8478.11</v>
      </c>
      <c r="M40" s="54">
        <v>5174.7</v>
      </c>
      <c r="N40" s="54">
        <v>999.83</v>
      </c>
      <c r="O40" s="56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-74324</v>
      </c>
      <c r="C42" s="25">
        <f aca="true" t="shared" si="15" ref="C42:N42">+C43+C46+C58+C59</f>
        <v>-76140</v>
      </c>
      <c r="D42" s="25">
        <f t="shared" si="15"/>
        <v>-73893.48</v>
      </c>
      <c r="E42" s="25">
        <f t="shared" si="15"/>
        <v>-9368</v>
      </c>
      <c r="F42" s="25">
        <f t="shared" si="15"/>
        <v>-45844</v>
      </c>
      <c r="G42" s="25">
        <f t="shared" si="15"/>
        <v>-82356</v>
      </c>
      <c r="H42" s="25">
        <f t="shared" si="15"/>
        <v>-74892</v>
      </c>
      <c r="I42" s="25">
        <f>+I43+I46+I58+I59</f>
        <v>-22228</v>
      </c>
      <c r="J42" s="25">
        <f>+J43+J46+J58+J59</f>
        <v>-43580</v>
      </c>
      <c r="K42" s="25">
        <f>+K43+K46+K58+K59</f>
        <v>-59664</v>
      </c>
      <c r="L42" s="25">
        <f>+L43+L46+L58+L59</f>
        <v>-46692</v>
      </c>
      <c r="M42" s="25">
        <f t="shared" si="15"/>
        <v>-30212</v>
      </c>
      <c r="N42" s="25">
        <f t="shared" si="15"/>
        <v>-20600</v>
      </c>
      <c r="O42" s="25">
        <f>+O43+O46+O58+O59</f>
        <v>-659793.48</v>
      </c>
    </row>
    <row r="43" spans="1:15" ht="18.75" customHeight="1">
      <c r="A43" s="17" t="s">
        <v>55</v>
      </c>
      <c r="B43" s="26">
        <f>B44+B45</f>
        <v>-74324</v>
      </c>
      <c r="C43" s="26">
        <f>C44+C45</f>
        <v>-76140</v>
      </c>
      <c r="D43" s="26">
        <f>D44+D45</f>
        <v>-53304</v>
      </c>
      <c r="E43" s="26">
        <f>E44+E45</f>
        <v>-9368</v>
      </c>
      <c r="F43" s="26">
        <f aca="true" t="shared" si="16" ref="F43:N43">F44+F45</f>
        <v>-45344</v>
      </c>
      <c r="G43" s="26">
        <f t="shared" si="16"/>
        <v>-81856</v>
      </c>
      <c r="H43" s="26">
        <f t="shared" si="16"/>
        <v>-74892</v>
      </c>
      <c r="I43" s="26">
        <f>I44+I45</f>
        <v>-21228</v>
      </c>
      <c r="J43" s="26">
        <f>J44+J45</f>
        <v>-43580</v>
      </c>
      <c r="K43" s="26">
        <f>K44+K45</f>
        <v>-59664</v>
      </c>
      <c r="L43" s="26">
        <f>L44+L45</f>
        <v>-46692</v>
      </c>
      <c r="M43" s="26">
        <f t="shared" si="16"/>
        <v>-30212</v>
      </c>
      <c r="N43" s="26">
        <f t="shared" si="16"/>
        <v>-20600</v>
      </c>
      <c r="O43" s="25">
        <f aca="true" t="shared" si="17" ref="O43:O59">SUM(B43:N43)</f>
        <v>-637204</v>
      </c>
    </row>
    <row r="44" spans="1:26" ht="18.75" customHeight="1">
      <c r="A44" s="13" t="s">
        <v>56</v>
      </c>
      <c r="B44" s="20">
        <f>ROUND(-B9*$D$3,2)</f>
        <v>-74324</v>
      </c>
      <c r="C44" s="20">
        <f>ROUND(-C9*$D$3,2)</f>
        <v>-76140</v>
      </c>
      <c r="D44" s="20">
        <f>ROUND(-D9*$D$3,2)</f>
        <v>-53304</v>
      </c>
      <c r="E44" s="20">
        <f>ROUND(-E9*$D$3,2)</f>
        <v>-9368</v>
      </c>
      <c r="F44" s="20">
        <f aca="true" t="shared" si="18" ref="F44:N44">ROUND(-F9*$D$3,2)</f>
        <v>-45344</v>
      </c>
      <c r="G44" s="20">
        <f t="shared" si="18"/>
        <v>-81856</v>
      </c>
      <c r="H44" s="20">
        <f t="shared" si="18"/>
        <v>-74892</v>
      </c>
      <c r="I44" s="20">
        <f>ROUND(-I9*$D$3,2)</f>
        <v>-21228</v>
      </c>
      <c r="J44" s="20">
        <f>ROUND(-J9*$D$3,2)</f>
        <v>-43580</v>
      </c>
      <c r="K44" s="20">
        <f>ROUND(-K9*$D$3,2)</f>
        <v>-59664</v>
      </c>
      <c r="L44" s="20">
        <f>ROUND(-L9*$D$3,2)</f>
        <v>-46692</v>
      </c>
      <c r="M44" s="20">
        <f t="shared" si="18"/>
        <v>-30212</v>
      </c>
      <c r="N44" s="20">
        <f t="shared" si="18"/>
        <v>-20600</v>
      </c>
      <c r="O44" s="46">
        <f t="shared" si="17"/>
        <v>-637204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-20589.48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-22589.48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-500-20089.48</f>
        <v>-20589.48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-22589.48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888626.9679529801</v>
      </c>
      <c r="C61" s="29">
        <f t="shared" si="21"/>
        <v>655468.3914905001</v>
      </c>
      <c r="D61" s="29">
        <f t="shared" si="21"/>
        <v>605667.6160177</v>
      </c>
      <c r="E61" s="29">
        <f t="shared" si="21"/>
        <v>153583.76244159997</v>
      </c>
      <c r="F61" s="29">
        <f t="shared" si="21"/>
        <v>602202.0063871</v>
      </c>
      <c r="G61" s="29">
        <f t="shared" si="21"/>
        <v>739246.5276</v>
      </c>
      <c r="H61" s="29">
        <f t="shared" si="21"/>
        <v>618524.8451</v>
      </c>
      <c r="I61" s="29">
        <f t="shared" si="21"/>
        <v>176266.774053</v>
      </c>
      <c r="J61" s="29">
        <f>+J36+J42</f>
        <v>740859.5428203999</v>
      </c>
      <c r="K61" s="29">
        <f>+K36+K42</f>
        <v>634163.5601989999</v>
      </c>
      <c r="L61" s="29">
        <f>+L36+L42</f>
        <v>739015.42645792</v>
      </c>
      <c r="M61" s="29">
        <f t="shared" si="21"/>
        <v>368625.98754226</v>
      </c>
      <c r="N61" s="29">
        <f t="shared" si="21"/>
        <v>195006.75980352</v>
      </c>
      <c r="O61" s="29">
        <f>SUM(B61:N61)</f>
        <v>7117258.1678659795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888626.9700000001</v>
      </c>
      <c r="C64" s="36">
        <f aca="true" t="shared" si="22" ref="C64:N64">SUM(C65:C78)</f>
        <v>655468.38</v>
      </c>
      <c r="D64" s="36">
        <f t="shared" si="22"/>
        <v>605667.61</v>
      </c>
      <c r="E64" s="36">
        <f t="shared" si="22"/>
        <v>153583.77</v>
      </c>
      <c r="F64" s="36">
        <f t="shared" si="22"/>
        <v>602202.01</v>
      </c>
      <c r="G64" s="36">
        <f t="shared" si="22"/>
        <v>739246.53</v>
      </c>
      <c r="H64" s="36">
        <f t="shared" si="22"/>
        <v>618524.84</v>
      </c>
      <c r="I64" s="36">
        <f t="shared" si="22"/>
        <v>176266.77</v>
      </c>
      <c r="J64" s="36">
        <f t="shared" si="22"/>
        <v>740859.54</v>
      </c>
      <c r="K64" s="36">
        <f t="shared" si="22"/>
        <v>634163.56</v>
      </c>
      <c r="L64" s="36">
        <f t="shared" si="22"/>
        <v>739015.42</v>
      </c>
      <c r="M64" s="36">
        <f t="shared" si="22"/>
        <v>368625.98</v>
      </c>
      <c r="N64" s="36">
        <f t="shared" si="22"/>
        <v>195006.76</v>
      </c>
      <c r="O64" s="29">
        <f>SUM(O65:O78)</f>
        <v>7117258.140000001</v>
      </c>
    </row>
    <row r="65" spans="1:16" ht="18.75" customHeight="1">
      <c r="A65" s="17" t="s">
        <v>70</v>
      </c>
      <c r="B65" s="36">
        <v>168278.79</v>
      </c>
      <c r="C65" s="36">
        <v>186729.77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355008.56</v>
      </c>
      <c r="P65"/>
    </row>
    <row r="66" spans="1:16" ht="18.75" customHeight="1">
      <c r="A66" s="17" t="s">
        <v>71</v>
      </c>
      <c r="B66" s="36">
        <v>720348.18</v>
      </c>
      <c r="C66" s="36">
        <v>468738.61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1189086.79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605667.61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605667.61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153583.77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153583.77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602202.01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602202.01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739246.53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739246.53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618524.84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618524.84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176266.77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176266.77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740859.54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740859.54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634163.56</v>
      </c>
      <c r="L74" s="35">
        <v>0</v>
      </c>
      <c r="M74" s="35">
        <v>0</v>
      </c>
      <c r="N74" s="35">
        <v>0</v>
      </c>
      <c r="O74" s="29">
        <f t="shared" si="23"/>
        <v>634163.56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739015.42</v>
      </c>
      <c r="M75" s="35">
        <v>0</v>
      </c>
      <c r="N75" s="61">
        <v>0</v>
      </c>
      <c r="O75" s="26">
        <f t="shared" si="23"/>
        <v>739015.42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368625.98</v>
      </c>
      <c r="N76" s="35">
        <v>0</v>
      </c>
      <c r="O76" s="29">
        <f t="shared" si="23"/>
        <v>368625.98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195006.76</v>
      </c>
      <c r="O77" s="26">
        <f t="shared" si="23"/>
        <v>195006.76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2.350832821539831</v>
      </c>
      <c r="C82" s="44">
        <v>2.5110997062698694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2.0474953630543107</v>
      </c>
      <c r="C83" s="44">
        <v>2.098572013613342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1.8686815160921884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2.772514418647701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2.182252424684606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1.7304388314637207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2.0919002219520255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2.139759327903843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2.055056366685559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2.412548931291455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2.3116895233076256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2.9035070108293133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2.5154064231456803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2018-07-18T14:10:27Z</dcterms:modified>
  <cp:category/>
  <cp:version/>
  <cp:contentType/>
  <cp:contentStatus/>
</cp:coreProperties>
</file>