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<sst xmlns="http://schemas.openxmlformats.org/spreadsheetml/2006/main" count="112" uniqueCount="110">
  <si>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</si>
  <si>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</si>
  <si>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</si>
  <si>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</si>
  <si>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</si>
  <si>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</si>
  <si>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</si>
  <si>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</si>
  <si>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</si>
  <si>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</si>
  <si>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</si>
  <si>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</si>
  <si>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</si>
  <si>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</si>
  <si>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</si>
  <si>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</si>
  <si>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</si>
  <si>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</si>
  <si>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</si>
  <si>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</si>
  <si>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</si>
  <si>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</si>
  <si>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</si>
  <si>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</si>
  <si>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</si>
  <si>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</si>
  <si>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</si>
  <si>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</si>
  <si>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</si>
  <si>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</si>
  <si>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</si>
  <si>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</si>
  <si>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</si>
  <si>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</si>
  <si>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</si>
  <si>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</si>
  <si>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</si>
  <si>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</si>
  <si>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</si>
  <si>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</si>
  <si>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</si>
  <si>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</si>
  <si>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</si>
  <si>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</si>
  <si>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</si>
  <si>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</si>
  <si>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</si>
  <si>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</si>
  <si>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</si>
  <si>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</si>
  <si>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</si>
  <si>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</si>
  <si>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</si>
  <si>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</si>
  <si>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</si>
  <si>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</si>
  <si>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</si>
  <si>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</si>
  <si>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</si>
  <si>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</si>
  <si>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</si>
  <si>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</si>
  <si>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</si>
  <si>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</si>
  <si>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</si>
  <si>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</si>
  <si>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</si>
  <si>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</si>
  <si>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</si>
  <si>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</si>
  <si>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</si>
  <si>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</si>
  <si>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</si>
  <si>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</si>
  <si>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</si>
  <si>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</si>
  <si>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</si>
  <si>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</si>
  <si>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</si>
  <si>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</si>
  <si>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</si>
  <si>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</si>
  <si>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</si>
  <si>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</si>
  <si>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</si>
  <si>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</si>
  <si>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</si>
  <si>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</si>
  <si>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</si>
  <si>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</si>
  <si>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</si>
  <si>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</si>
  <si>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</si>
  <si>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</si>
  <si>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</si>
  <si>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</si>
  <si>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</si>
  <si>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</si>
  <si>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</si>
  <si>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</si>
  <si>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</si>
  <si>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</si>
  <si>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</si>
  <si>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</si>
  <si>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</si>
  <si>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</si>
  <si>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</si>
  <si>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</si>
  <si>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</si>
  <si>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11/07/18 - VENCIMENTO 18/07/18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</si>
</sst>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456101</v>
      </c>
      <c r="C7" s="10">
        <f>C8+C20+C24</f>
        <v>327151</v>
      </c>
      <c r="D7" s="10">
        <f>D8+D20+D24</f>
        <v>364856</v>
      </c>
      <c r="E7" s="10">
        <f>E8+E20+E24</f>
        <v>59983</v>
      </c>
      <c r="F7" s="10">
        <f aca="true" t="shared" si="0" ref="F7:N7">F8+F20+F24</f>
        <v>307339</v>
      </c>
      <c r="G7" s="10">
        <f t="shared" si="0"/>
        <v>473467</v>
      </c>
      <c r="H7" s="10">
        <f>H8+H20+H24</f>
        <v>331345</v>
      </c>
      <c r="I7" s="10">
        <f>I8+I20+I24</f>
        <v>92511</v>
      </c>
      <c r="J7" s="10">
        <f>J8+J20+J24</f>
        <v>378274</v>
      </c>
      <c r="K7" s="10">
        <f>K8+K20+K24</f>
        <v>280430</v>
      </c>
      <c r="L7" s="10">
        <f>L8+L20+L24</f>
        <v>335351</v>
      </c>
      <c r="M7" s="10">
        <f t="shared" si="0"/>
        <v>135949</v>
      </c>
      <c r="N7" s="10">
        <f t="shared" si="0"/>
        <v>85433</v>
      </c>
      <c r="O7" s="10">
        <f>+O8+O20+O24</f>
        <v>3628190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210926</v>
      </c>
      <c r="C8" s="12">
        <f>+C9+C12+C16</f>
        <v>162548</v>
      </c>
      <c r="D8" s="12">
        <f>+D9+D12+D16</f>
        <v>193460</v>
      </c>
      <c r="E8" s="12">
        <f>+E9+E12+E16</f>
        <v>28773</v>
      </c>
      <c r="F8" s="12">
        <f aca="true" t="shared" si="1" ref="F8:N8">+F9+F12+F16</f>
        <v>155400</v>
      </c>
      <c r="G8" s="12">
        <f t="shared" si="1"/>
        <v>240404</v>
      </c>
      <c r="H8" s="12">
        <f>+H9+H12+H16</f>
        <v>162033</v>
      </c>
      <c r="I8" s="12">
        <f>+I9+I12+I16</f>
        <v>46662</v>
      </c>
      <c r="J8" s="12">
        <f>+J9+J12+J16</f>
        <v>192572</v>
      </c>
      <c r="K8" s="12">
        <f>+K9+K12+K16</f>
        <v>139617</v>
      </c>
      <c r="L8" s="12">
        <f>+L9+L12+L16</f>
        <v>157238</v>
      </c>
      <c r="M8" s="12">
        <f t="shared" si="1"/>
        <v>71864</v>
      </c>
      <c r="N8" s="12">
        <f t="shared" si="1"/>
        <v>47057</v>
      </c>
      <c r="O8" s="12">
        <f>SUM(B8:N8)</f>
        <v>1808554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18964</v>
      </c>
      <c r="C9" s="14">
        <v>19087</v>
      </c>
      <c r="D9" s="14">
        <v>14433</v>
      </c>
      <c r="E9" s="14">
        <v>2585</v>
      </c>
      <c r="F9" s="14">
        <v>12792</v>
      </c>
      <c r="G9" s="14">
        <v>21046</v>
      </c>
      <c r="H9" s="14">
        <v>19149</v>
      </c>
      <c r="I9" s="14">
        <v>5448</v>
      </c>
      <c r="J9" s="14">
        <v>11269</v>
      </c>
      <c r="K9" s="14">
        <v>15254</v>
      </c>
      <c r="L9" s="14">
        <v>12339</v>
      </c>
      <c r="M9" s="14">
        <v>7798</v>
      </c>
      <c r="N9" s="14">
        <v>5152</v>
      </c>
      <c r="O9" s="12">
        <f aca="true" t="shared" si="2" ref="O9:O19">SUM(B9:N9)</f>
        <v>165316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18964</v>
      </c>
      <c r="C10" s="14">
        <f>+C9-C11</f>
        <v>19087</v>
      </c>
      <c r="D10" s="14">
        <f>+D9-D11</f>
        <v>14433</v>
      </c>
      <c r="E10" s="14">
        <f>+E9-E11</f>
        <v>2585</v>
      </c>
      <c r="F10" s="14">
        <f aca="true" t="shared" si="3" ref="F10:N10">+F9-F11</f>
        <v>12792</v>
      </c>
      <c r="G10" s="14">
        <f t="shared" si="3"/>
        <v>21046</v>
      </c>
      <c r="H10" s="14">
        <f>+H9-H11</f>
        <v>19149</v>
      </c>
      <c r="I10" s="14">
        <f>+I9-I11</f>
        <v>5448</v>
      </c>
      <c r="J10" s="14">
        <f>+J9-J11</f>
        <v>11269</v>
      </c>
      <c r="K10" s="14">
        <f>+K9-K11</f>
        <v>15254</v>
      </c>
      <c r="L10" s="14">
        <f>+L9-L11</f>
        <v>12339</v>
      </c>
      <c r="M10" s="14">
        <f t="shared" si="3"/>
        <v>7798</v>
      </c>
      <c r="N10" s="14">
        <f t="shared" si="3"/>
        <v>5152</v>
      </c>
      <c r="O10" s="12">
        <f t="shared" si="2"/>
        <v>165316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182698</v>
      </c>
      <c r="C12" s="14">
        <f>C13+C14+C15</f>
        <v>136384</v>
      </c>
      <c r="D12" s="14">
        <f>D13+D14+D15</f>
        <v>171500</v>
      </c>
      <c r="E12" s="14">
        <f>E13+E14+E15</f>
        <v>25001</v>
      </c>
      <c r="F12" s="14">
        <f aca="true" t="shared" si="4" ref="F12:N12">F13+F14+F15</f>
        <v>135723</v>
      </c>
      <c r="G12" s="14">
        <f t="shared" si="4"/>
        <v>207749</v>
      </c>
      <c r="H12" s="14">
        <f>H13+H14+H15</f>
        <v>136083</v>
      </c>
      <c r="I12" s="14">
        <f>I13+I14+I15</f>
        <v>39218</v>
      </c>
      <c r="J12" s="14">
        <f>J13+J14+J15</f>
        <v>172184</v>
      </c>
      <c r="K12" s="14">
        <f>K13+K14+K15</f>
        <v>118270</v>
      </c>
      <c r="L12" s="14">
        <f>L13+L14+L15</f>
        <v>136979</v>
      </c>
      <c r="M12" s="14">
        <f t="shared" si="4"/>
        <v>61152</v>
      </c>
      <c r="N12" s="14">
        <f t="shared" si="4"/>
        <v>40216</v>
      </c>
      <c r="O12" s="12">
        <f t="shared" si="2"/>
        <v>1563157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86732</v>
      </c>
      <c r="C13" s="14">
        <v>66367</v>
      </c>
      <c r="D13" s="14">
        <v>79566</v>
      </c>
      <c r="E13" s="14">
        <v>11929</v>
      </c>
      <c r="F13" s="14">
        <v>63694</v>
      </c>
      <c r="G13" s="14">
        <v>98889</v>
      </c>
      <c r="H13" s="14">
        <v>67472</v>
      </c>
      <c r="I13" s="14">
        <v>19637</v>
      </c>
      <c r="J13" s="14">
        <v>82901</v>
      </c>
      <c r="K13" s="14">
        <v>55711</v>
      </c>
      <c r="L13" s="14">
        <v>64559</v>
      </c>
      <c r="M13" s="14">
        <v>28551</v>
      </c>
      <c r="N13" s="14">
        <v>18138</v>
      </c>
      <c r="O13" s="12">
        <f t="shared" si="2"/>
        <v>744146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92865</v>
      </c>
      <c r="C14" s="14">
        <v>66390</v>
      </c>
      <c r="D14" s="14">
        <v>89441</v>
      </c>
      <c r="E14" s="14">
        <v>12474</v>
      </c>
      <c r="F14" s="14">
        <v>69110</v>
      </c>
      <c r="G14" s="14">
        <v>102914</v>
      </c>
      <c r="H14" s="14">
        <v>65711</v>
      </c>
      <c r="I14" s="14">
        <v>18681</v>
      </c>
      <c r="J14" s="14">
        <v>87002</v>
      </c>
      <c r="K14" s="14">
        <v>60137</v>
      </c>
      <c r="L14" s="14">
        <v>70399</v>
      </c>
      <c r="M14" s="14">
        <v>31484</v>
      </c>
      <c r="N14" s="14">
        <v>21445</v>
      </c>
      <c r="O14" s="12">
        <f t="shared" si="2"/>
        <v>788053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3101</v>
      </c>
      <c r="C15" s="14">
        <v>3627</v>
      </c>
      <c r="D15" s="14">
        <v>2493</v>
      </c>
      <c r="E15" s="14">
        <v>598</v>
      </c>
      <c r="F15" s="14">
        <v>2919</v>
      </c>
      <c r="G15" s="14">
        <v>5946</v>
      </c>
      <c r="H15" s="14">
        <v>2900</v>
      </c>
      <c r="I15" s="14">
        <v>900</v>
      </c>
      <c r="J15" s="14">
        <v>2281</v>
      </c>
      <c r="K15" s="14">
        <v>2422</v>
      </c>
      <c r="L15" s="14">
        <v>2021</v>
      </c>
      <c r="M15" s="14">
        <v>1117</v>
      </c>
      <c r="N15" s="14">
        <v>633</v>
      </c>
      <c r="O15" s="12">
        <f t="shared" si="2"/>
        <v>30958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9264</v>
      </c>
      <c r="C16" s="14">
        <f>C17+C18+C19</f>
        <v>7077</v>
      </c>
      <c r="D16" s="14">
        <f>D17+D18+D19</f>
        <v>7527</v>
      </c>
      <c r="E16" s="14">
        <f>E17+E18+E19</f>
        <v>1187</v>
      </c>
      <c r="F16" s="14">
        <f aca="true" t="shared" si="5" ref="F16:N16">F17+F18+F19</f>
        <v>6885</v>
      </c>
      <c r="G16" s="14">
        <f t="shared" si="5"/>
        <v>11609</v>
      </c>
      <c r="H16" s="14">
        <f>H17+H18+H19</f>
        <v>6801</v>
      </c>
      <c r="I16" s="14">
        <f>I17+I18+I19</f>
        <v>1996</v>
      </c>
      <c r="J16" s="14">
        <f>J17+J18+J19</f>
        <v>9119</v>
      </c>
      <c r="K16" s="14">
        <f>K17+K18+K19</f>
        <v>6093</v>
      </c>
      <c r="L16" s="14">
        <f>L17+L18+L19</f>
        <v>7920</v>
      </c>
      <c r="M16" s="14">
        <f t="shared" si="5"/>
        <v>2914</v>
      </c>
      <c r="N16" s="14">
        <f t="shared" si="5"/>
        <v>1689</v>
      </c>
      <c r="O16" s="12">
        <f t="shared" si="2"/>
        <v>80081</v>
      </c>
    </row>
    <row r="17" spans="1:26" ht="18.75" customHeight="1">
      <c r="A17" s="15" t="s">
        <v>16</v>
      </c>
      <c r="B17" s="14">
        <v>9231</v>
      </c>
      <c r="C17" s="14">
        <v>7062</v>
      </c>
      <c r="D17" s="14">
        <v>7513</v>
      </c>
      <c r="E17" s="14">
        <v>1181</v>
      </c>
      <c r="F17" s="14">
        <v>6865</v>
      </c>
      <c r="G17" s="14">
        <v>11563</v>
      </c>
      <c r="H17" s="14">
        <v>6783</v>
      </c>
      <c r="I17" s="14">
        <v>1994</v>
      </c>
      <c r="J17" s="14">
        <v>9090</v>
      </c>
      <c r="K17" s="14">
        <v>6073</v>
      </c>
      <c r="L17" s="14">
        <v>7899</v>
      </c>
      <c r="M17" s="14">
        <v>2904</v>
      </c>
      <c r="N17" s="14">
        <v>1686</v>
      </c>
      <c r="O17" s="12">
        <f t="shared" si="2"/>
        <v>79844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21</v>
      </c>
      <c r="C18" s="14">
        <v>12</v>
      </c>
      <c r="D18" s="14">
        <v>10</v>
      </c>
      <c r="E18" s="14">
        <v>4</v>
      </c>
      <c r="F18" s="14">
        <v>15</v>
      </c>
      <c r="G18" s="14">
        <v>29</v>
      </c>
      <c r="H18" s="14">
        <v>16</v>
      </c>
      <c r="I18" s="14">
        <v>2</v>
      </c>
      <c r="J18" s="14">
        <v>19</v>
      </c>
      <c r="K18" s="14">
        <v>12</v>
      </c>
      <c r="L18" s="14">
        <v>18</v>
      </c>
      <c r="M18" s="14">
        <v>9</v>
      </c>
      <c r="N18" s="14">
        <v>2</v>
      </c>
      <c r="O18" s="12">
        <f t="shared" si="2"/>
        <v>169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3</v>
      </c>
      <c r="D19" s="14">
        <v>4</v>
      </c>
      <c r="E19" s="14">
        <v>2</v>
      </c>
      <c r="F19" s="14">
        <v>5</v>
      </c>
      <c r="G19" s="14">
        <v>17</v>
      </c>
      <c r="H19" s="14">
        <v>2</v>
      </c>
      <c r="I19" s="14">
        <v>0</v>
      </c>
      <c r="J19" s="14">
        <v>10</v>
      </c>
      <c r="K19" s="14">
        <v>8</v>
      </c>
      <c r="L19" s="14">
        <v>3</v>
      </c>
      <c r="M19" s="14">
        <v>1</v>
      </c>
      <c r="N19" s="14">
        <v>1</v>
      </c>
      <c r="O19" s="12">
        <f t="shared" si="2"/>
        <v>68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133218</v>
      </c>
      <c r="C20" s="18">
        <f>C21+C22+C23</f>
        <v>80665</v>
      </c>
      <c r="D20" s="18">
        <f>D21+D22+D23</f>
        <v>80192</v>
      </c>
      <c r="E20" s="18">
        <f>E21+E22+E23</f>
        <v>13337</v>
      </c>
      <c r="F20" s="18">
        <f aca="true" t="shared" si="6" ref="F20:N20">F21+F22+F23</f>
        <v>71013</v>
      </c>
      <c r="G20" s="18">
        <f t="shared" si="6"/>
        <v>109067</v>
      </c>
      <c r="H20" s="18">
        <f>H21+H22+H23</f>
        <v>89998</v>
      </c>
      <c r="I20" s="18">
        <f>I21+I22+I23</f>
        <v>24236</v>
      </c>
      <c r="J20" s="18">
        <f>J21+J22+J23</f>
        <v>102887</v>
      </c>
      <c r="K20" s="18">
        <f>K21+K22+K23</f>
        <v>72113</v>
      </c>
      <c r="L20" s="18">
        <f>L21+L22+L23</f>
        <v>107882</v>
      </c>
      <c r="M20" s="18">
        <f t="shared" si="6"/>
        <v>40730</v>
      </c>
      <c r="N20" s="18">
        <f t="shared" si="6"/>
        <v>24295</v>
      </c>
      <c r="O20" s="12">
        <f aca="true" t="shared" si="7" ref="O20:O26">SUM(B20:N20)</f>
        <v>949633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67811</v>
      </c>
      <c r="C21" s="14">
        <v>44189</v>
      </c>
      <c r="D21" s="14">
        <v>40811</v>
      </c>
      <c r="E21" s="14">
        <v>7046</v>
      </c>
      <c r="F21" s="14">
        <v>36596</v>
      </c>
      <c r="G21" s="14">
        <v>57562</v>
      </c>
      <c r="H21" s="14">
        <v>49518</v>
      </c>
      <c r="I21" s="14">
        <v>13478</v>
      </c>
      <c r="J21" s="14">
        <v>54442</v>
      </c>
      <c r="K21" s="14">
        <v>37548</v>
      </c>
      <c r="L21" s="14">
        <v>55088</v>
      </c>
      <c r="M21" s="14">
        <v>20946</v>
      </c>
      <c r="N21" s="14">
        <v>12105</v>
      </c>
      <c r="O21" s="12">
        <f t="shared" si="7"/>
        <v>497140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63706</v>
      </c>
      <c r="C22" s="14">
        <v>35033</v>
      </c>
      <c r="D22" s="14">
        <v>38410</v>
      </c>
      <c r="E22" s="14">
        <v>6039</v>
      </c>
      <c r="F22" s="14">
        <v>33321</v>
      </c>
      <c r="G22" s="14">
        <v>49414</v>
      </c>
      <c r="H22" s="14">
        <v>39304</v>
      </c>
      <c r="I22" s="14">
        <v>10407</v>
      </c>
      <c r="J22" s="14">
        <v>47302</v>
      </c>
      <c r="K22" s="14">
        <v>33478</v>
      </c>
      <c r="L22" s="14">
        <v>51553</v>
      </c>
      <c r="M22" s="14">
        <v>19214</v>
      </c>
      <c r="N22" s="14">
        <v>11870</v>
      </c>
      <c r="O22" s="12">
        <f t="shared" si="7"/>
        <v>439051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1701</v>
      </c>
      <c r="C23" s="14">
        <v>1443</v>
      </c>
      <c r="D23" s="14">
        <v>971</v>
      </c>
      <c r="E23" s="14">
        <v>252</v>
      </c>
      <c r="F23" s="14">
        <v>1096</v>
      </c>
      <c r="G23" s="14">
        <v>2091</v>
      </c>
      <c r="H23" s="14">
        <v>1176</v>
      </c>
      <c r="I23" s="14">
        <v>351</v>
      </c>
      <c r="J23" s="14">
        <v>1143</v>
      </c>
      <c r="K23" s="14">
        <v>1087</v>
      </c>
      <c r="L23" s="14">
        <v>1241</v>
      </c>
      <c r="M23" s="14">
        <v>570</v>
      </c>
      <c r="N23" s="14">
        <v>320</v>
      </c>
      <c r="O23" s="12">
        <f t="shared" si="7"/>
        <v>13442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111957</v>
      </c>
      <c r="C24" s="14">
        <f>C25+C26</f>
        <v>83938</v>
      </c>
      <c r="D24" s="14">
        <f>D25+D26</f>
        <v>91204</v>
      </c>
      <c r="E24" s="14">
        <f>E25+E26</f>
        <v>17873</v>
      </c>
      <c r="F24" s="14">
        <f aca="true" t="shared" si="8" ref="F24:N24">F25+F26</f>
        <v>80926</v>
      </c>
      <c r="G24" s="14">
        <f t="shared" si="8"/>
        <v>123996</v>
      </c>
      <c r="H24" s="14">
        <f>H25+H26</f>
        <v>79314</v>
      </c>
      <c r="I24" s="14">
        <f>I25+I26</f>
        <v>21613</v>
      </c>
      <c r="J24" s="14">
        <f>J25+J26</f>
        <v>82815</v>
      </c>
      <c r="K24" s="14">
        <f>K25+K26</f>
        <v>68700</v>
      </c>
      <c r="L24" s="14">
        <f>L25+L26</f>
        <v>70231</v>
      </c>
      <c r="M24" s="14">
        <f t="shared" si="8"/>
        <v>23355</v>
      </c>
      <c r="N24" s="14">
        <f t="shared" si="8"/>
        <v>14081</v>
      </c>
      <c r="O24" s="12">
        <f t="shared" si="7"/>
        <v>870003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72532</v>
      </c>
      <c r="C25" s="14">
        <v>60464</v>
      </c>
      <c r="D25" s="14">
        <v>61268</v>
      </c>
      <c r="E25" s="14">
        <v>13030</v>
      </c>
      <c r="F25" s="14">
        <v>57253</v>
      </c>
      <c r="G25" s="14">
        <v>89813</v>
      </c>
      <c r="H25" s="14">
        <v>59336</v>
      </c>
      <c r="I25" s="14">
        <v>16680</v>
      </c>
      <c r="J25" s="14">
        <v>53783</v>
      </c>
      <c r="K25" s="14">
        <v>47408</v>
      </c>
      <c r="L25" s="14">
        <v>47134</v>
      </c>
      <c r="M25" s="14">
        <v>15661</v>
      </c>
      <c r="N25" s="14">
        <v>8765</v>
      </c>
      <c r="O25" s="12">
        <f t="shared" si="7"/>
        <v>603127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39425</v>
      </c>
      <c r="C26" s="14">
        <v>23474</v>
      </c>
      <c r="D26" s="14">
        <v>29936</v>
      </c>
      <c r="E26" s="14">
        <v>4843</v>
      </c>
      <c r="F26" s="14">
        <v>23673</v>
      </c>
      <c r="G26" s="14">
        <v>34183</v>
      </c>
      <c r="H26" s="14">
        <v>19978</v>
      </c>
      <c r="I26" s="14">
        <v>4933</v>
      </c>
      <c r="J26" s="14">
        <v>29032</v>
      </c>
      <c r="K26" s="14">
        <v>21292</v>
      </c>
      <c r="L26" s="14">
        <v>23097</v>
      </c>
      <c r="M26" s="14">
        <v>7694</v>
      </c>
      <c r="N26" s="14">
        <v>5316</v>
      </c>
      <c r="O26" s="12">
        <f t="shared" si="7"/>
        <v>266876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961671.21141146</v>
      </c>
      <c r="C36" s="60">
        <f aca="true" t="shared" si="11" ref="C36:N36">C37+C38+C39+C40</f>
        <v>723773.9176055001</v>
      </c>
      <c r="D36" s="60">
        <f t="shared" si="11"/>
        <v>691672.0466428001</v>
      </c>
      <c r="E36" s="60">
        <f t="shared" si="11"/>
        <v>166290.43818719996</v>
      </c>
      <c r="F36" s="60">
        <f t="shared" si="11"/>
        <v>673442.80470495</v>
      </c>
      <c r="G36" s="60">
        <f t="shared" si="11"/>
        <v>823939.6316000001</v>
      </c>
      <c r="H36" s="60">
        <f t="shared" si="11"/>
        <v>696636.2395</v>
      </c>
      <c r="I36" s="60">
        <f>I37+I38+I39+I40</f>
        <v>197953.06820220003</v>
      </c>
      <c r="J36" s="60">
        <f>J37+J38+J39+J40</f>
        <v>785865.1678332</v>
      </c>
      <c r="K36" s="60">
        <f>K37+K38+K39+K40</f>
        <v>690220.008749</v>
      </c>
      <c r="L36" s="60">
        <f>L37+L38+L39+L40</f>
        <v>783712.20596576</v>
      </c>
      <c r="M36" s="60">
        <f t="shared" si="11"/>
        <v>399900.13377707</v>
      </c>
      <c r="N36" s="60">
        <f t="shared" si="11"/>
        <v>215897.56931648</v>
      </c>
      <c r="O36" s="60">
        <f>O37+O38+O39+O40</f>
        <v>7810974.44349562</v>
      </c>
    </row>
    <row r="37" spans="1:15" ht="18.75" customHeight="1">
      <c r="A37" s="57" t="s">
        <v>50</v>
      </c>
      <c r="B37" s="54">
        <f aca="true" t="shared" si="12" ref="B37:N37">B29*B7</f>
        <v>956580.6273</v>
      </c>
      <c r="C37" s="54">
        <f t="shared" si="12"/>
        <v>719863.0604000001</v>
      </c>
      <c r="D37" s="54">
        <f t="shared" si="12"/>
        <v>681623.9792000001</v>
      </c>
      <c r="E37" s="54">
        <f t="shared" si="12"/>
        <v>166020.94739999998</v>
      </c>
      <c r="F37" s="54">
        <f t="shared" si="12"/>
        <v>670398.5606999999</v>
      </c>
      <c r="G37" s="54">
        <f t="shared" si="12"/>
        <v>819050.5633</v>
      </c>
      <c r="H37" s="54">
        <f t="shared" si="12"/>
        <v>692742.9915</v>
      </c>
      <c r="I37" s="54">
        <f>I29*I7</f>
        <v>197816.27130000002</v>
      </c>
      <c r="J37" s="54">
        <f>J29*J7</f>
        <v>776974.796</v>
      </c>
      <c r="K37" s="54">
        <f>K29*K7</f>
        <v>676228.902</v>
      </c>
      <c r="L37" s="54">
        <f>L29*L7</f>
        <v>774727.8802</v>
      </c>
      <c r="M37" s="54">
        <f t="shared" si="12"/>
        <v>394456.0235</v>
      </c>
      <c r="N37" s="54">
        <f t="shared" si="12"/>
        <v>214804.1919</v>
      </c>
      <c r="O37" s="56">
        <f>SUM(B37:N37)</f>
        <v>7741288.7946999995</v>
      </c>
    </row>
    <row r="38" spans="1:15" ht="18.75" customHeight="1">
      <c r="A38" s="57" t="s">
        <v>51</v>
      </c>
      <c r="B38" s="54">
        <f aca="true" t="shared" si="13" ref="B38:N38">B30*B7</f>
        <v>-2825.3358885400003</v>
      </c>
      <c r="C38" s="54">
        <f t="shared" si="13"/>
        <v>-1920.2127945</v>
      </c>
      <c r="D38" s="54">
        <f t="shared" si="13"/>
        <v>-2024.9325571999998</v>
      </c>
      <c r="E38" s="54">
        <f t="shared" si="13"/>
        <v>-376.78921280000003</v>
      </c>
      <c r="F38" s="54">
        <f t="shared" si="13"/>
        <v>-1954.04599505</v>
      </c>
      <c r="G38" s="54">
        <f t="shared" si="13"/>
        <v>-2414.6817</v>
      </c>
      <c r="H38" s="54">
        <f t="shared" si="13"/>
        <v>-1855.532</v>
      </c>
      <c r="I38" s="54">
        <f>I30*I7</f>
        <v>-518.0430978</v>
      </c>
      <c r="J38" s="54">
        <f>J30*J7</f>
        <v>-2151.6981668</v>
      </c>
      <c r="K38" s="54">
        <f>K30*K7</f>
        <v>-1785.133251</v>
      </c>
      <c r="L38" s="54">
        <f>L30*L7</f>
        <v>-2096.0242342399997</v>
      </c>
      <c r="M38" s="54">
        <f t="shared" si="13"/>
        <v>-1001.74972293</v>
      </c>
      <c r="N38" s="54">
        <f t="shared" si="13"/>
        <v>-625.49258352</v>
      </c>
      <c r="O38" s="25">
        <f>SUM(B38:N38)</f>
        <v>-21549.671204380003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8495.47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-75856</v>
      </c>
      <c r="C42" s="25">
        <f aca="true" t="shared" si="15" ref="C42:N42">+C43+C46+C58+C59</f>
        <v>-76348</v>
      </c>
      <c r="D42" s="25">
        <f t="shared" si="15"/>
        <v>-78684.81</v>
      </c>
      <c r="E42" s="25">
        <f t="shared" si="15"/>
        <v>-10340</v>
      </c>
      <c r="F42" s="25">
        <f t="shared" si="15"/>
        <v>-51668</v>
      </c>
      <c r="G42" s="25">
        <f t="shared" si="15"/>
        <v>-84684</v>
      </c>
      <c r="H42" s="25">
        <f t="shared" si="15"/>
        <v>-76596</v>
      </c>
      <c r="I42" s="25">
        <f>+I43+I46+I58+I59</f>
        <v>-22792</v>
      </c>
      <c r="J42" s="25">
        <f>+J43+J46+J58+J59</f>
        <v>-45076</v>
      </c>
      <c r="K42" s="25">
        <f>+K43+K46+K58+K59</f>
        <v>-61016</v>
      </c>
      <c r="L42" s="25">
        <f>+L43+L46+L58+L59</f>
        <v>-49356</v>
      </c>
      <c r="M42" s="25">
        <f t="shared" si="15"/>
        <v>-31192</v>
      </c>
      <c r="N42" s="25">
        <f t="shared" si="15"/>
        <v>-20608</v>
      </c>
      <c r="O42" s="25">
        <f>+O43+O46+O58+O59</f>
        <v>-684216.81</v>
      </c>
    </row>
    <row r="43" spans="1:15" ht="18.75" customHeight="1">
      <c r="A43" s="17" t="s">
        <v>55</v>
      </c>
      <c r="B43" s="26">
        <f>B44+B45</f>
        <v>-75856</v>
      </c>
      <c r="C43" s="26">
        <f>C44+C45</f>
        <v>-76348</v>
      </c>
      <c r="D43" s="26">
        <f>D44+D45</f>
        <v>-57732</v>
      </c>
      <c r="E43" s="26">
        <f>E44+E45</f>
        <v>-10340</v>
      </c>
      <c r="F43" s="26">
        <f aca="true" t="shared" si="16" ref="F43:N43">F44+F45</f>
        <v>-51168</v>
      </c>
      <c r="G43" s="26">
        <f t="shared" si="16"/>
        <v>-84184</v>
      </c>
      <c r="H43" s="26">
        <f t="shared" si="16"/>
        <v>-76596</v>
      </c>
      <c r="I43" s="26">
        <f>I44+I45</f>
        <v>-21792</v>
      </c>
      <c r="J43" s="26">
        <f>J44+J45</f>
        <v>-45076</v>
      </c>
      <c r="K43" s="26">
        <f>K44+K45</f>
        <v>-61016</v>
      </c>
      <c r="L43" s="26">
        <f>L44+L45</f>
        <v>-49356</v>
      </c>
      <c r="M43" s="26">
        <f t="shared" si="16"/>
        <v>-31192</v>
      </c>
      <c r="N43" s="26">
        <f t="shared" si="16"/>
        <v>-20608</v>
      </c>
      <c r="O43" s="25">
        <f aca="true" t="shared" si="17" ref="O43:O59">SUM(B43:N43)</f>
        <v>-661264</v>
      </c>
    </row>
    <row r="44" spans="1:26" ht="18.75" customHeight="1">
      <c r="A44" s="13" t="s">
        <v>56</v>
      </c>
      <c r="B44" s="20">
        <f>ROUND(-B9*$D$3,2)</f>
        <v>-75856</v>
      </c>
      <c r="C44" s="20">
        <f>ROUND(-C9*$D$3,2)</f>
        <v>-76348</v>
      </c>
      <c r="D44" s="20">
        <f>ROUND(-D9*$D$3,2)</f>
        <v>-57732</v>
      </c>
      <c r="E44" s="20">
        <f>ROUND(-E9*$D$3,2)</f>
        <v>-10340</v>
      </c>
      <c r="F44" s="20">
        <f aca="true" t="shared" si="18" ref="F44:N44">ROUND(-F9*$D$3,2)</f>
        <v>-51168</v>
      </c>
      <c r="G44" s="20">
        <f t="shared" si="18"/>
        <v>-84184</v>
      </c>
      <c r="H44" s="20">
        <f t="shared" si="18"/>
        <v>-76596</v>
      </c>
      <c r="I44" s="20">
        <f>ROUND(-I9*$D$3,2)</f>
        <v>-21792</v>
      </c>
      <c r="J44" s="20">
        <f>ROUND(-J9*$D$3,2)</f>
        <v>-45076</v>
      </c>
      <c r="K44" s="20">
        <f>ROUND(-K9*$D$3,2)</f>
        <v>-61016</v>
      </c>
      <c r="L44" s="20">
        <f>ROUND(-L9*$D$3,2)</f>
        <v>-49356</v>
      </c>
      <c r="M44" s="20">
        <f t="shared" si="18"/>
        <v>-31192</v>
      </c>
      <c r="N44" s="20">
        <f t="shared" si="18"/>
        <v>-20608</v>
      </c>
      <c r="O44" s="46">
        <f t="shared" si="17"/>
        <v>-661264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-20952.81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-22952.81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-500-20452.81</f>
        <v>-20952.81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-22952.81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885815.21141146</v>
      </c>
      <c r="C61" s="29">
        <f t="shared" si="21"/>
        <v>647425.9176055001</v>
      </c>
      <c r="D61" s="29">
        <f t="shared" si="21"/>
        <v>612987.2366428</v>
      </c>
      <c r="E61" s="29">
        <f t="shared" si="21"/>
        <v>155950.43818719996</v>
      </c>
      <c r="F61" s="29">
        <f t="shared" si="21"/>
        <v>621774.80470495</v>
      </c>
      <c r="G61" s="29">
        <f t="shared" si="21"/>
        <v>739255.6316000001</v>
      </c>
      <c r="H61" s="29">
        <f t="shared" si="21"/>
        <v>620040.2395</v>
      </c>
      <c r="I61" s="29">
        <f t="shared" si="21"/>
        <v>175161.06820220003</v>
      </c>
      <c r="J61" s="29">
        <f>+J36+J42</f>
        <v>740789.1678332</v>
      </c>
      <c r="K61" s="29">
        <f>+K36+K42</f>
        <v>629204.008749</v>
      </c>
      <c r="L61" s="29">
        <f>+L36+L42</f>
        <v>734356.20596576</v>
      </c>
      <c r="M61" s="29">
        <f t="shared" si="21"/>
        <v>368708.13377707</v>
      </c>
      <c r="N61" s="29">
        <f t="shared" si="21"/>
        <v>195289.56931648</v>
      </c>
      <c r="O61" s="29">
        <f>SUM(B61:N61)</f>
        <v>7126757.63349562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885815.2100000001</v>
      </c>
      <c r="C64" s="36">
        <f aca="true" t="shared" si="22" ref="C64:N64">SUM(C65:C78)</f>
        <v>647425.9199999999</v>
      </c>
      <c r="D64" s="36">
        <f t="shared" si="22"/>
        <v>612987.24</v>
      </c>
      <c r="E64" s="36">
        <f t="shared" si="22"/>
        <v>155950.44</v>
      </c>
      <c r="F64" s="36">
        <f t="shared" si="22"/>
        <v>621774.8</v>
      </c>
      <c r="G64" s="36">
        <f t="shared" si="22"/>
        <v>739255.63</v>
      </c>
      <c r="H64" s="36">
        <f t="shared" si="22"/>
        <v>620040.24</v>
      </c>
      <c r="I64" s="36">
        <f t="shared" si="22"/>
        <v>175161.07</v>
      </c>
      <c r="J64" s="36">
        <f t="shared" si="22"/>
        <v>740789.16</v>
      </c>
      <c r="K64" s="36">
        <f t="shared" si="22"/>
        <v>629204.01</v>
      </c>
      <c r="L64" s="36">
        <f t="shared" si="22"/>
        <v>734356.21</v>
      </c>
      <c r="M64" s="36">
        <f t="shared" si="22"/>
        <v>368708.13</v>
      </c>
      <c r="N64" s="36">
        <f t="shared" si="22"/>
        <v>195289.57</v>
      </c>
      <c r="O64" s="29">
        <f>SUM(O65:O78)</f>
        <v>7126757.630000001</v>
      </c>
    </row>
    <row r="65" spans="1:16" ht="18.75" customHeight="1">
      <c r="A65" s="17" t="s">
        <v>70</v>
      </c>
      <c r="B65" s="36">
        <v>167838.53</v>
      </c>
      <c r="C65" s="36">
        <v>185551.07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353389.6</v>
      </c>
      <c r="P65"/>
    </row>
    <row r="66" spans="1:16" ht="18.75" customHeight="1">
      <c r="A66" s="17" t="s">
        <v>71</v>
      </c>
      <c r="B66" s="36">
        <v>717976.68</v>
      </c>
      <c r="C66" s="36">
        <v>461874.85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1179851.53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612987.24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612987.24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155950.44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155950.44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621774.8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621774.8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739255.63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739255.63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620040.24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620040.24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175161.07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175161.07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740789.16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740789.16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629204.01</v>
      </c>
      <c r="L74" s="35">
        <v>0</v>
      </c>
      <c r="M74" s="35">
        <v>0</v>
      </c>
      <c r="N74" s="35">
        <v>0</v>
      </c>
      <c r="O74" s="29">
        <f t="shared" si="23"/>
        <v>629204.01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734356.21</v>
      </c>
      <c r="M75" s="35">
        <v>0</v>
      </c>
      <c r="N75" s="61">
        <v>0</v>
      </c>
      <c r="O75" s="26">
        <f t="shared" si="23"/>
        <v>734356.21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368708.13</v>
      </c>
      <c r="N76" s="35">
        <v>0</v>
      </c>
      <c r="O76" s="29">
        <f t="shared" si="23"/>
        <v>368708.13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195289.57</v>
      </c>
      <c r="O77" s="26">
        <f t="shared" si="23"/>
        <v>195289.57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2.351154778992115</v>
      </c>
      <c r="C82" s="44">
        <v>2.509580803408399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2.0475034384361464</v>
      </c>
      <c r="C83" s="44">
        <v>2.098657994865327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1.8685740309678343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2.7722927860760542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2.1819746752118996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1.7304226938730685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2.091868534307142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2.1397787095826444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2.0550439571136265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2.4125891265164214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2.311709510231847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2.9034817010575287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2.515394979884588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2018-07-18T12:46:44Z</dcterms:modified>
  <cp:category/>
  <cp:version/>
  <cp:contentType/>
  <cp:contentStatus/>
</cp:coreProperties>
</file>