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<sst xmlns="http://schemas.openxmlformats.org/spreadsheetml/2006/main" count="115" uniqueCount="113">
  <si>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</si>
  <si>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</si>
  <si>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</si>
  <si>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</si>
  <si>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</si>
  <si>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</si>
  <si>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</si>
  <si>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</si>
  <si>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</si>
  <si>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</si>
  <si>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</si>
  <si>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</si>
  <si>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</si>
  <si>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</si>
  <si>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</si>
  <si>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</si>
  <si>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</si>
  <si>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</si>
  <si>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</si>
  <si>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</si>
  <si>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</si>
  <si>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</si>
  <si>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</si>
  <si>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</si>
  <si>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</si>
  <si>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</si>
  <si>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</si>
  <si>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</si>
  <si>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</si>
  <si>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</si>
  <si>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</si>
  <si>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</si>
  <si>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</si>
  <si>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</si>
  <si>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</si>
  <si>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</si>
  <si>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</si>
  <si>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</si>
  <si>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</si>
  <si>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</si>
  <si>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</si>
  <si>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</si>
  <si>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</si>
  <si>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</si>
  <si>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</si>
  <si>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</si>
  <si>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</si>
  <si>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</si>
  <si>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</si>
  <si>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</si>
  <si>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</si>
  <si>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</si>
  <si>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</si>
  <si>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</si>
  <si>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</si>
  <si>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</si>
  <si>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</si>
  <si>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</si>
  <si>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</si>
  <si>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</si>
  <si>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</si>
  <si>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</si>
  <si>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</si>
  <si>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</si>
  <si>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</si>
  <si>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</si>
  <si>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</si>
  <si>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</si>
  <si>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</si>
  <si>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</si>
  <si>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</si>
  <si>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</si>
  <si>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</si>
  <si>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</si>
  <si>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</si>
  <si>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</si>
  <si>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</si>
  <si>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</si>
  <si>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</si>
  <si>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</si>
  <si>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</si>
  <si>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</si>
  <si>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</si>
  <si>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</si>
  <si>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</si>
  <si>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</si>
  <si>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</si>
  <si>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</si>
  <si>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</si>
  <si>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</si>
  <si>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</si>
  <si>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</si>
  <si>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</si>
  <si>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</si>
  <si>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</si>
  <si>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</si>
  <si>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</si>
  <si>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</si>
  <si>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</si>
  <si>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</si>
  <si>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</si>
  <si>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</si>
  <si>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</si>
  <si>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</si>
  <si>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</si>
  <si>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</si>
  <si>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06/07/18 - VENCIMENTO 16/07/18</t>
  </si>
  <si>
    <t>5.3. Revisão de Remuneração pelo Transporte Coletivo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</si>
  <si>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</si>
  <si>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</si>
  <si>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remuneração das linhas noturnas, mês de abril/2018.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</si>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</sst>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8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3" t="s">
        <v>29</v>
      </c>
      <c r="I6" s="63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422434</v>
      </c>
      <c r="C7" s="10">
        <f>C8+C20+C24</f>
        <v>300583</v>
      </c>
      <c r="D7" s="10">
        <f>D8+D20+D24</f>
        <v>335079</v>
      </c>
      <c r="E7" s="10">
        <f>E8+E20+E24</f>
        <v>54257</v>
      </c>
      <c r="F7" s="10">
        <f aca="true" t="shared" si="0" ref="F7:N7">F8+F20+F24</f>
        <v>282056</v>
      </c>
      <c r="G7" s="10">
        <f t="shared" si="0"/>
        <v>426060</v>
      </c>
      <c r="H7" s="10">
        <f>H8+H20+H24</f>
        <v>299267</v>
      </c>
      <c r="I7" s="10">
        <f>I8+I20+I24</f>
        <v>81384</v>
      </c>
      <c r="J7" s="10">
        <f>J8+J20+J24</f>
        <v>350814</v>
      </c>
      <c r="K7" s="10">
        <f>K8+K20+K24</f>
        <v>258865</v>
      </c>
      <c r="L7" s="10">
        <f>L8+L20+L24</f>
        <v>315167</v>
      </c>
      <c r="M7" s="10">
        <f t="shared" si="0"/>
        <v>121412</v>
      </c>
      <c r="N7" s="10">
        <f t="shared" si="0"/>
        <v>74312</v>
      </c>
      <c r="O7" s="10">
        <f>+O8+O20+O24</f>
        <v>3321690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206415</v>
      </c>
      <c r="C8" s="12">
        <f>+C9+C12+C16</f>
        <v>156802</v>
      </c>
      <c r="D8" s="12">
        <f>+D9+D12+D16</f>
        <v>184595</v>
      </c>
      <c r="E8" s="12">
        <f>+E9+E12+E16</f>
        <v>27159</v>
      </c>
      <c r="F8" s="12">
        <f aca="true" t="shared" si="1" ref="F8:N8">+F9+F12+F16</f>
        <v>147765</v>
      </c>
      <c r="G8" s="12">
        <f t="shared" si="1"/>
        <v>226423</v>
      </c>
      <c r="H8" s="12">
        <f>+H9+H12+H16</f>
        <v>154711</v>
      </c>
      <c r="I8" s="12">
        <f>+I9+I12+I16</f>
        <v>42590</v>
      </c>
      <c r="J8" s="12">
        <f>+J9+J12+J16</f>
        <v>185977</v>
      </c>
      <c r="K8" s="12">
        <f>+K9+K12+K16</f>
        <v>134907</v>
      </c>
      <c r="L8" s="12">
        <f>+L9+L12+L16</f>
        <v>154734</v>
      </c>
      <c r="M8" s="12">
        <f t="shared" si="1"/>
        <v>66463</v>
      </c>
      <c r="N8" s="12">
        <f t="shared" si="1"/>
        <v>42603</v>
      </c>
      <c r="O8" s="12">
        <f>SUM(B8:N8)</f>
        <v>1731144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22943</v>
      </c>
      <c r="C9" s="14">
        <v>21725</v>
      </c>
      <c r="D9" s="14">
        <v>16383</v>
      </c>
      <c r="E9" s="14">
        <v>2638</v>
      </c>
      <c r="F9" s="14">
        <v>13997</v>
      </c>
      <c r="G9" s="14">
        <v>24010</v>
      </c>
      <c r="H9" s="14">
        <v>21915</v>
      </c>
      <c r="I9" s="14">
        <v>5784</v>
      </c>
      <c r="J9" s="14">
        <v>13683</v>
      </c>
      <c r="K9" s="14">
        <v>17046</v>
      </c>
      <c r="L9" s="14">
        <v>13719</v>
      </c>
      <c r="M9" s="14">
        <v>7985</v>
      </c>
      <c r="N9" s="14">
        <v>5086</v>
      </c>
      <c r="O9" s="12">
        <f aca="true" t="shared" si="2" ref="O9:O19">SUM(B9:N9)</f>
        <v>186914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22943</v>
      </c>
      <c r="C10" s="14">
        <f>+C9-C11</f>
        <v>21725</v>
      </c>
      <c r="D10" s="14">
        <f>+D9-D11</f>
        <v>16383</v>
      </c>
      <c r="E10" s="14">
        <f>+E9-E11</f>
        <v>2638</v>
      </c>
      <c r="F10" s="14">
        <f aca="true" t="shared" si="3" ref="F10:N10">+F9-F11</f>
        <v>13997</v>
      </c>
      <c r="G10" s="14">
        <f t="shared" si="3"/>
        <v>24010</v>
      </c>
      <c r="H10" s="14">
        <f>+H9-H11</f>
        <v>21915</v>
      </c>
      <c r="I10" s="14">
        <f>+I9-I11</f>
        <v>5784</v>
      </c>
      <c r="J10" s="14">
        <f>+J9-J11</f>
        <v>13683</v>
      </c>
      <c r="K10" s="14">
        <f>+K9-K11</f>
        <v>17046</v>
      </c>
      <c r="L10" s="14">
        <f>+L9-L11</f>
        <v>13719</v>
      </c>
      <c r="M10" s="14">
        <f t="shared" si="3"/>
        <v>7985</v>
      </c>
      <c r="N10" s="14">
        <f t="shared" si="3"/>
        <v>5086</v>
      </c>
      <c r="O10" s="12">
        <f t="shared" si="2"/>
        <v>186914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174193</v>
      </c>
      <c r="C12" s="14">
        <f>C13+C14+C15</f>
        <v>128167</v>
      </c>
      <c r="D12" s="14">
        <f>D13+D14+D15</f>
        <v>160818</v>
      </c>
      <c r="E12" s="14">
        <f>E13+E14+E15</f>
        <v>23259</v>
      </c>
      <c r="F12" s="14">
        <f aca="true" t="shared" si="4" ref="F12:N12">F13+F14+F15</f>
        <v>126740</v>
      </c>
      <c r="G12" s="14">
        <f t="shared" si="4"/>
        <v>191424</v>
      </c>
      <c r="H12" s="14">
        <f>H13+H14+H15</f>
        <v>126246</v>
      </c>
      <c r="I12" s="14">
        <f>I13+I14+I15</f>
        <v>34946</v>
      </c>
      <c r="J12" s="14">
        <f>J13+J14+J15</f>
        <v>163297</v>
      </c>
      <c r="K12" s="14">
        <f>K13+K14+K15</f>
        <v>111911</v>
      </c>
      <c r="L12" s="14">
        <f>L13+L14+L15</f>
        <v>133195</v>
      </c>
      <c r="M12" s="14">
        <f t="shared" si="4"/>
        <v>55626</v>
      </c>
      <c r="N12" s="14">
        <f t="shared" si="4"/>
        <v>36027</v>
      </c>
      <c r="O12" s="12">
        <f t="shared" si="2"/>
        <v>1465849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81811</v>
      </c>
      <c r="C13" s="14">
        <v>61119</v>
      </c>
      <c r="D13" s="14">
        <v>73108</v>
      </c>
      <c r="E13" s="14">
        <v>10758</v>
      </c>
      <c r="F13" s="14">
        <v>58428</v>
      </c>
      <c r="G13" s="14">
        <v>89235</v>
      </c>
      <c r="H13" s="14">
        <v>61441</v>
      </c>
      <c r="I13" s="14">
        <v>17144</v>
      </c>
      <c r="J13" s="14">
        <v>77389</v>
      </c>
      <c r="K13" s="14">
        <v>52176</v>
      </c>
      <c r="L13" s="14">
        <v>61234</v>
      </c>
      <c r="M13" s="14">
        <v>25277</v>
      </c>
      <c r="N13" s="14">
        <v>15902</v>
      </c>
      <c r="O13" s="12">
        <f t="shared" si="2"/>
        <v>685022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89328</v>
      </c>
      <c r="C14" s="14">
        <v>63531</v>
      </c>
      <c r="D14" s="14">
        <v>85341</v>
      </c>
      <c r="E14" s="14">
        <v>11942</v>
      </c>
      <c r="F14" s="14">
        <v>65676</v>
      </c>
      <c r="G14" s="14">
        <v>96792</v>
      </c>
      <c r="H14" s="14">
        <v>62135</v>
      </c>
      <c r="I14" s="14">
        <v>17016</v>
      </c>
      <c r="J14" s="14">
        <v>83645</v>
      </c>
      <c r="K14" s="14">
        <v>57508</v>
      </c>
      <c r="L14" s="14">
        <v>70010</v>
      </c>
      <c r="M14" s="14">
        <v>29308</v>
      </c>
      <c r="N14" s="14">
        <v>19527</v>
      </c>
      <c r="O14" s="12">
        <f t="shared" si="2"/>
        <v>751759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3054</v>
      </c>
      <c r="C15" s="14">
        <v>3517</v>
      </c>
      <c r="D15" s="14">
        <v>2369</v>
      </c>
      <c r="E15" s="14">
        <v>559</v>
      </c>
      <c r="F15" s="14">
        <v>2636</v>
      </c>
      <c r="G15" s="14">
        <v>5397</v>
      </c>
      <c r="H15" s="14">
        <v>2670</v>
      </c>
      <c r="I15" s="14">
        <v>786</v>
      </c>
      <c r="J15" s="14">
        <v>2263</v>
      </c>
      <c r="K15" s="14">
        <v>2227</v>
      </c>
      <c r="L15" s="14">
        <v>1951</v>
      </c>
      <c r="M15" s="14">
        <v>1041</v>
      </c>
      <c r="N15" s="14">
        <v>598</v>
      </c>
      <c r="O15" s="12">
        <f t="shared" si="2"/>
        <v>29068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9279</v>
      </c>
      <c r="C16" s="14">
        <f>C17+C18+C19</f>
        <v>6910</v>
      </c>
      <c r="D16" s="14">
        <f>D17+D18+D19</f>
        <v>7394</v>
      </c>
      <c r="E16" s="14">
        <f>E17+E18+E19</f>
        <v>1262</v>
      </c>
      <c r="F16" s="14">
        <f aca="true" t="shared" si="5" ref="F16:N16">F17+F18+F19</f>
        <v>7028</v>
      </c>
      <c r="G16" s="14">
        <f t="shared" si="5"/>
        <v>10989</v>
      </c>
      <c r="H16" s="14">
        <f>H17+H18+H19</f>
        <v>6550</v>
      </c>
      <c r="I16" s="14">
        <f>I17+I18+I19</f>
        <v>1860</v>
      </c>
      <c r="J16" s="14">
        <f>J17+J18+J19</f>
        <v>8997</v>
      </c>
      <c r="K16" s="14">
        <f>K17+K18+K19</f>
        <v>5950</v>
      </c>
      <c r="L16" s="14">
        <f>L17+L18+L19</f>
        <v>7820</v>
      </c>
      <c r="M16" s="14">
        <f t="shared" si="5"/>
        <v>2852</v>
      </c>
      <c r="N16" s="14">
        <f t="shared" si="5"/>
        <v>1490</v>
      </c>
      <c r="O16" s="12">
        <f t="shared" si="2"/>
        <v>78381</v>
      </c>
    </row>
    <row r="17" spans="1:26" ht="18.75" customHeight="1">
      <c r="A17" s="15" t="s">
        <v>16</v>
      </c>
      <c r="B17" s="14">
        <v>9237</v>
      </c>
      <c r="C17" s="14">
        <v>6896</v>
      </c>
      <c r="D17" s="14">
        <v>7376</v>
      </c>
      <c r="E17" s="14">
        <v>1257</v>
      </c>
      <c r="F17" s="14">
        <v>7008</v>
      </c>
      <c r="G17" s="14">
        <v>10960</v>
      </c>
      <c r="H17" s="14">
        <v>6528</v>
      </c>
      <c r="I17" s="14">
        <v>1858</v>
      </c>
      <c r="J17" s="14">
        <v>8965</v>
      </c>
      <c r="K17" s="14">
        <v>5933</v>
      </c>
      <c r="L17" s="14">
        <v>7795</v>
      </c>
      <c r="M17" s="14">
        <v>2845</v>
      </c>
      <c r="N17" s="14">
        <v>1487</v>
      </c>
      <c r="O17" s="12">
        <f t="shared" si="2"/>
        <v>78145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25</v>
      </c>
      <c r="C18" s="14">
        <v>10</v>
      </c>
      <c r="D18" s="14">
        <v>8</v>
      </c>
      <c r="E18" s="14">
        <v>4</v>
      </c>
      <c r="F18" s="14">
        <v>18</v>
      </c>
      <c r="G18" s="14">
        <v>20</v>
      </c>
      <c r="H18" s="14">
        <v>12</v>
      </c>
      <c r="I18" s="14">
        <v>1</v>
      </c>
      <c r="J18" s="14">
        <v>27</v>
      </c>
      <c r="K18" s="14">
        <v>15</v>
      </c>
      <c r="L18" s="14">
        <v>19</v>
      </c>
      <c r="M18" s="14">
        <v>6</v>
      </c>
      <c r="N18" s="14">
        <v>3</v>
      </c>
      <c r="O18" s="12">
        <f t="shared" si="2"/>
        <v>168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17</v>
      </c>
      <c r="C19" s="14">
        <v>4</v>
      </c>
      <c r="D19" s="14">
        <v>10</v>
      </c>
      <c r="E19" s="14">
        <v>1</v>
      </c>
      <c r="F19" s="14">
        <v>2</v>
      </c>
      <c r="G19" s="14">
        <v>9</v>
      </c>
      <c r="H19" s="14">
        <v>10</v>
      </c>
      <c r="I19" s="14">
        <v>1</v>
      </c>
      <c r="J19" s="14">
        <v>5</v>
      </c>
      <c r="K19" s="14">
        <v>2</v>
      </c>
      <c r="L19" s="14">
        <v>6</v>
      </c>
      <c r="M19" s="14">
        <v>1</v>
      </c>
      <c r="N19" s="14">
        <v>0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117112</v>
      </c>
      <c r="C20" s="18">
        <f>C21+C22+C23</f>
        <v>71806</v>
      </c>
      <c r="D20" s="18">
        <f>D21+D22+D23</f>
        <v>71624</v>
      </c>
      <c r="E20" s="18">
        <f>E21+E22+E23</f>
        <v>11780</v>
      </c>
      <c r="F20" s="18">
        <f aca="true" t="shared" si="6" ref="F20:N20">F21+F22+F23</f>
        <v>63979</v>
      </c>
      <c r="G20" s="18">
        <f t="shared" si="6"/>
        <v>96077</v>
      </c>
      <c r="H20" s="18">
        <f>H21+H22+H23</f>
        <v>77808</v>
      </c>
      <c r="I20" s="18">
        <f>I21+I22+I23</f>
        <v>20931</v>
      </c>
      <c r="J20" s="18">
        <f>J21+J22+J23</f>
        <v>91463</v>
      </c>
      <c r="K20" s="18">
        <f>K21+K22+K23</f>
        <v>64118</v>
      </c>
      <c r="L20" s="18">
        <f>L21+L22+L23</f>
        <v>98609</v>
      </c>
      <c r="M20" s="18">
        <f t="shared" si="6"/>
        <v>35243</v>
      </c>
      <c r="N20" s="18">
        <f t="shared" si="6"/>
        <v>20583</v>
      </c>
      <c r="O20" s="12">
        <f aca="true" t="shared" si="7" ref="O20:O26">SUM(B20:N20)</f>
        <v>841133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57936</v>
      </c>
      <c r="C21" s="14">
        <v>37926</v>
      </c>
      <c r="D21" s="14">
        <v>34620</v>
      </c>
      <c r="E21" s="14">
        <v>5957</v>
      </c>
      <c r="F21" s="14">
        <v>32019</v>
      </c>
      <c r="G21" s="14">
        <v>48314</v>
      </c>
      <c r="H21" s="14">
        <v>41108</v>
      </c>
      <c r="I21" s="14">
        <v>11191</v>
      </c>
      <c r="J21" s="14">
        <v>46752</v>
      </c>
      <c r="K21" s="14">
        <v>32199</v>
      </c>
      <c r="L21" s="14">
        <v>48573</v>
      </c>
      <c r="M21" s="14">
        <v>17452</v>
      </c>
      <c r="N21" s="14">
        <v>9858</v>
      </c>
      <c r="O21" s="12">
        <f t="shared" si="7"/>
        <v>423905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57594</v>
      </c>
      <c r="C22" s="14">
        <v>32576</v>
      </c>
      <c r="D22" s="14">
        <v>36097</v>
      </c>
      <c r="E22" s="14">
        <v>5592</v>
      </c>
      <c r="F22" s="14">
        <v>30873</v>
      </c>
      <c r="G22" s="14">
        <v>45840</v>
      </c>
      <c r="H22" s="14">
        <v>35631</v>
      </c>
      <c r="I22" s="14">
        <v>9425</v>
      </c>
      <c r="J22" s="14">
        <v>43675</v>
      </c>
      <c r="K22" s="14">
        <v>30944</v>
      </c>
      <c r="L22" s="14">
        <v>48892</v>
      </c>
      <c r="M22" s="14">
        <v>17283</v>
      </c>
      <c r="N22" s="14">
        <v>10464</v>
      </c>
      <c r="O22" s="12">
        <f t="shared" si="7"/>
        <v>404886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1582</v>
      </c>
      <c r="C23" s="14">
        <v>1304</v>
      </c>
      <c r="D23" s="14">
        <v>907</v>
      </c>
      <c r="E23" s="14">
        <v>231</v>
      </c>
      <c r="F23" s="14">
        <v>1087</v>
      </c>
      <c r="G23" s="14">
        <v>1923</v>
      </c>
      <c r="H23" s="14">
        <v>1069</v>
      </c>
      <c r="I23" s="14">
        <v>315</v>
      </c>
      <c r="J23" s="14">
        <v>1036</v>
      </c>
      <c r="K23" s="14">
        <v>975</v>
      </c>
      <c r="L23" s="14">
        <v>1144</v>
      </c>
      <c r="M23" s="14">
        <v>508</v>
      </c>
      <c r="N23" s="14">
        <v>261</v>
      </c>
      <c r="O23" s="12">
        <f t="shared" si="7"/>
        <v>12342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98907</v>
      </c>
      <c r="C24" s="14">
        <f>C25+C26</f>
        <v>71975</v>
      </c>
      <c r="D24" s="14">
        <f>D25+D26</f>
        <v>78860</v>
      </c>
      <c r="E24" s="14">
        <f>E25+E26</f>
        <v>15318</v>
      </c>
      <c r="F24" s="14">
        <f aca="true" t="shared" si="8" ref="F24:N24">F25+F26</f>
        <v>70312</v>
      </c>
      <c r="G24" s="14">
        <f t="shared" si="8"/>
        <v>103560</v>
      </c>
      <c r="H24" s="14">
        <f>H25+H26</f>
        <v>66748</v>
      </c>
      <c r="I24" s="14">
        <f>I25+I26</f>
        <v>17863</v>
      </c>
      <c r="J24" s="14">
        <f>J25+J26</f>
        <v>73374</v>
      </c>
      <c r="K24" s="14">
        <f>K25+K26</f>
        <v>59840</v>
      </c>
      <c r="L24" s="14">
        <f>L25+L26</f>
        <v>61824</v>
      </c>
      <c r="M24" s="14">
        <f t="shared" si="8"/>
        <v>19706</v>
      </c>
      <c r="N24" s="14">
        <f t="shared" si="8"/>
        <v>11126</v>
      </c>
      <c r="O24" s="12">
        <f t="shared" si="7"/>
        <v>749413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63798</v>
      </c>
      <c r="C25" s="14">
        <v>51869</v>
      </c>
      <c r="D25" s="14">
        <v>53502</v>
      </c>
      <c r="E25" s="14">
        <v>11358</v>
      </c>
      <c r="F25" s="14">
        <v>50486</v>
      </c>
      <c r="G25" s="14">
        <v>74796</v>
      </c>
      <c r="H25" s="14">
        <v>50440</v>
      </c>
      <c r="I25" s="14">
        <v>13797</v>
      </c>
      <c r="J25" s="14">
        <v>48621</v>
      </c>
      <c r="K25" s="14">
        <v>42239</v>
      </c>
      <c r="L25" s="14">
        <v>42031</v>
      </c>
      <c r="M25" s="14">
        <v>13313</v>
      </c>
      <c r="N25" s="14">
        <v>7053</v>
      </c>
      <c r="O25" s="12">
        <f t="shared" si="7"/>
        <v>523303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35109</v>
      </c>
      <c r="C26" s="14">
        <v>20106</v>
      </c>
      <c r="D26" s="14">
        <v>25358</v>
      </c>
      <c r="E26" s="14">
        <v>3960</v>
      </c>
      <c r="F26" s="14">
        <v>19826</v>
      </c>
      <c r="G26" s="14">
        <v>28764</v>
      </c>
      <c r="H26" s="14">
        <v>16308</v>
      </c>
      <c r="I26" s="14">
        <v>4066</v>
      </c>
      <c r="J26" s="14">
        <v>24753</v>
      </c>
      <c r="K26" s="14">
        <v>17601</v>
      </c>
      <c r="L26" s="14">
        <v>19793</v>
      </c>
      <c r="M26" s="14">
        <v>6393</v>
      </c>
      <c r="N26" s="14">
        <v>4073</v>
      </c>
      <c r="O26" s="12">
        <f t="shared" si="7"/>
        <v>226110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891269.96388964</v>
      </c>
      <c r="C36" s="58">
        <f aca="true" t="shared" si="11" ref="C36:N36">C37+C38+C39+C40</f>
        <v>665469.6312815001</v>
      </c>
      <c r="D36" s="58">
        <f t="shared" si="11"/>
        <v>636207.91610395</v>
      </c>
      <c r="E36" s="58">
        <f t="shared" si="11"/>
        <v>150477.9838288</v>
      </c>
      <c r="F36" s="58">
        <f t="shared" si="11"/>
        <v>618453.7448547999</v>
      </c>
      <c r="G36" s="58">
        <f t="shared" si="11"/>
        <v>742172.0380000001</v>
      </c>
      <c r="H36" s="58">
        <f t="shared" si="11"/>
        <v>629750.4017</v>
      </c>
      <c r="I36" s="58">
        <f>I37+I38+I39+I40</f>
        <v>174222.5130768</v>
      </c>
      <c r="J36" s="58">
        <f>J37+J38+J39+J40</f>
        <v>729618.5258051999</v>
      </c>
      <c r="K36" s="58">
        <f>K37+K38+K39+K40</f>
        <v>638355.4440695</v>
      </c>
      <c r="L36" s="58">
        <f>L37+L38+L39+L40</f>
        <v>737209.28400992</v>
      </c>
      <c r="M36" s="58">
        <f t="shared" si="11"/>
        <v>357828.14517916</v>
      </c>
      <c r="N36" s="58">
        <f t="shared" si="11"/>
        <v>188017.46075072</v>
      </c>
      <c r="O36" s="58">
        <f>O37+O38+O39+O40</f>
        <v>7159053.05254999</v>
      </c>
    </row>
    <row r="37" spans="1:15" ht="18.75" customHeight="1">
      <c r="A37" s="55" t="s">
        <v>50</v>
      </c>
      <c r="B37" s="52">
        <f aca="true" t="shared" si="12" ref="B37:N37">B29*B7</f>
        <v>885970.8282000001</v>
      </c>
      <c r="C37" s="52">
        <f t="shared" si="12"/>
        <v>661402.8332</v>
      </c>
      <c r="D37" s="52">
        <f t="shared" si="12"/>
        <v>625994.5878</v>
      </c>
      <c r="E37" s="52">
        <f t="shared" si="12"/>
        <v>150172.5246</v>
      </c>
      <c r="F37" s="52">
        <f t="shared" si="12"/>
        <v>615248.7527999999</v>
      </c>
      <c r="G37" s="52">
        <f t="shared" si="12"/>
        <v>737041.194</v>
      </c>
      <c r="H37" s="52">
        <f t="shared" si="12"/>
        <v>625677.5169</v>
      </c>
      <c r="I37" s="52">
        <f>I29*I7</f>
        <v>174023.40720000002</v>
      </c>
      <c r="J37" s="52">
        <f>J29*J7</f>
        <v>720571.9559999999</v>
      </c>
      <c r="K37" s="52">
        <f>K29*K7</f>
        <v>624227.061</v>
      </c>
      <c r="L37" s="52">
        <f>L29*L7</f>
        <v>728098.8034</v>
      </c>
      <c r="M37" s="52">
        <f t="shared" si="12"/>
        <v>352276.918</v>
      </c>
      <c r="N37" s="52">
        <f t="shared" si="12"/>
        <v>186842.6616</v>
      </c>
      <c r="O37" s="54">
        <f>SUM(B37:N37)</f>
        <v>7087549.0446999995</v>
      </c>
    </row>
    <row r="38" spans="1:15" ht="18.75" customHeight="1">
      <c r="A38" s="55" t="s">
        <v>51</v>
      </c>
      <c r="B38" s="52">
        <f aca="true" t="shared" si="13" ref="B38:N38">B30*B7</f>
        <v>-2616.78431036</v>
      </c>
      <c r="C38" s="52">
        <f t="shared" si="13"/>
        <v>-1764.2719184999999</v>
      </c>
      <c r="D38" s="52">
        <f t="shared" si="13"/>
        <v>-1859.6716960499998</v>
      </c>
      <c r="E38" s="52">
        <f t="shared" si="13"/>
        <v>-340.8207712</v>
      </c>
      <c r="F38" s="52">
        <f t="shared" si="13"/>
        <v>-1793.2979452</v>
      </c>
      <c r="G38" s="52">
        <f t="shared" si="13"/>
        <v>-2172.906</v>
      </c>
      <c r="H38" s="52">
        <f t="shared" si="13"/>
        <v>-1675.8952</v>
      </c>
      <c r="I38" s="52">
        <f>I30*I7</f>
        <v>-455.7341232</v>
      </c>
      <c r="J38" s="52">
        <f>J30*J7</f>
        <v>-1995.5001948</v>
      </c>
      <c r="K38" s="52">
        <f>K30*K7</f>
        <v>-1647.8569305</v>
      </c>
      <c r="L38" s="52">
        <f>L30*L7</f>
        <v>-1969.86939008</v>
      </c>
      <c r="M38" s="52">
        <f t="shared" si="13"/>
        <v>-894.6328208399999</v>
      </c>
      <c r="N38" s="52">
        <f t="shared" si="13"/>
        <v>-544.0708492800001</v>
      </c>
      <c r="O38" s="25">
        <f>SUM(B38:N38)</f>
        <v>-19731.31215001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3438.55</v>
      </c>
      <c r="D40" s="52">
        <v>9911.6</v>
      </c>
      <c r="E40" s="52">
        <v>0</v>
      </c>
      <c r="F40" s="52">
        <v>2836.89</v>
      </c>
      <c r="G40" s="52">
        <v>4641.59</v>
      </c>
      <c r="H40" s="52">
        <v>3506.06</v>
      </c>
      <c r="I40" s="52">
        <v>0</v>
      </c>
      <c r="J40" s="52">
        <v>8495.47</v>
      </c>
      <c r="K40" s="52">
        <v>13657.64</v>
      </c>
      <c r="L40" s="52">
        <v>8478.11</v>
      </c>
      <c r="M40" s="52">
        <v>5174.7</v>
      </c>
      <c r="N40" s="52">
        <v>999.83</v>
      </c>
      <c r="O40" s="54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-117643.37</v>
      </c>
      <c r="C42" s="25">
        <f aca="true" t="shared" si="15" ref="C42:O42">+C43+C46+C58+C59+C60-C62</f>
        <v>-105510.74</v>
      </c>
      <c r="D42" s="25">
        <f>+D43+D46+D58+D59+D60-D62</f>
        <v>-109674.1</v>
      </c>
      <c r="E42" s="25">
        <f t="shared" si="15"/>
        <v>-28789.16</v>
      </c>
      <c r="F42" s="25">
        <f t="shared" si="15"/>
        <v>-82155.03</v>
      </c>
      <c r="G42" s="25">
        <f t="shared" si="15"/>
        <v>-274869.18</v>
      </c>
      <c r="H42" s="25">
        <f t="shared" si="15"/>
        <v>-102478.84</v>
      </c>
      <c r="I42" s="25">
        <f t="shared" si="15"/>
        <v>-57913.24</v>
      </c>
      <c r="J42" s="25">
        <f t="shared" si="15"/>
        <v>-128760.76</v>
      </c>
      <c r="K42" s="25">
        <f t="shared" si="15"/>
        <v>-73760.53</v>
      </c>
      <c r="L42" s="25">
        <f t="shared" si="15"/>
        <v>-142020.2</v>
      </c>
      <c r="M42" s="25">
        <f t="shared" si="15"/>
        <v>-41459.44</v>
      </c>
      <c r="N42" s="25">
        <f t="shared" si="15"/>
        <v>-25021.17</v>
      </c>
      <c r="O42" s="25">
        <f t="shared" si="15"/>
        <v>-1290055.7599999998</v>
      </c>
    </row>
    <row r="43" spans="1:15" ht="18.75" customHeight="1">
      <c r="A43" s="17" t="s">
        <v>55</v>
      </c>
      <c r="B43" s="26">
        <f>B44+B45</f>
        <v>-91772</v>
      </c>
      <c r="C43" s="26">
        <f>C44+C45</f>
        <v>-86900</v>
      </c>
      <c r="D43" s="26">
        <f>D44+D45</f>
        <v>-65532</v>
      </c>
      <c r="E43" s="26">
        <f>E44+E45</f>
        <v>-10552</v>
      </c>
      <c r="F43" s="26">
        <f aca="true" t="shared" si="16" ref="F43:N43">F44+F45</f>
        <v>-55988</v>
      </c>
      <c r="G43" s="26">
        <f t="shared" si="16"/>
        <v>-96040</v>
      </c>
      <c r="H43" s="26">
        <f t="shared" si="16"/>
        <v>-87660</v>
      </c>
      <c r="I43" s="26">
        <f>I44+I45</f>
        <v>-23136</v>
      </c>
      <c r="J43" s="26">
        <f>J44+J45</f>
        <v>-54732</v>
      </c>
      <c r="K43" s="26">
        <f>K44+K45</f>
        <v>-68184</v>
      </c>
      <c r="L43" s="26">
        <f>L44+L45</f>
        <v>-54876</v>
      </c>
      <c r="M43" s="26">
        <f t="shared" si="16"/>
        <v>-31940</v>
      </c>
      <c r="N43" s="26">
        <f t="shared" si="16"/>
        <v>-20344</v>
      </c>
      <c r="O43" s="25">
        <f aca="true" t="shared" si="17" ref="O43:O60">SUM(B43:N43)</f>
        <v>-747656</v>
      </c>
    </row>
    <row r="44" spans="1:26" ht="18.75" customHeight="1">
      <c r="A44" s="13" t="s">
        <v>56</v>
      </c>
      <c r="B44" s="20">
        <f>ROUND(-B9*$D$3,2)</f>
        <v>-91772</v>
      </c>
      <c r="C44" s="20">
        <f>ROUND(-C9*$D$3,2)</f>
        <v>-86900</v>
      </c>
      <c r="D44" s="20">
        <f>ROUND(-D9*$D$3,2)</f>
        <v>-65532</v>
      </c>
      <c r="E44" s="20">
        <f>ROUND(-E9*$D$3,2)</f>
        <v>-10552</v>
      </c>
      <c r="F44" s="20">
        <f aca="true" t="shared" si="18" ref="F44:N44">ROUND(-F9*$D$3,2)</f>
        <v>-55988</v>
      </c>
      <c r="G44" s="20">
        <f t="shared" si="18"/>
        <v>-96040</v>
      </c>
      <c r="H44" s="20">
        <f t="shared" si="18"/>
        <v>-87660</v>
      </c>
      <c r="I44" s="20">
        <f>ROUND(-I9*$D$3,2)</f>
        <v>-23136</v>
      </c>
      <c r="J44" s="20">
        <f>ROUND(-J9*$D$3,2)</f>
        <v>-54732</v>
      </c>
      <c r="K44" s="20">
        <f>ROUND(-K9*$D$3,2)</f>
        <v>-68184</v>
      </c>
      <c r="L44" s="20">
        <f>ROUND(-L9*$D$3,2)</f>
        <v>-54876</v>
      </c>
      <c r="M44" s="20">
        <f t="shared" si="18"/>
        <v>-31940</v>
      </c>
      <c r="N44" s="20">
        <f t="shared" si="18"/>
        <v>-20344</v>
      </c>
      <c r="O44" s="45">
        <f t="shared" si="17"/>
        <v>-747656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-26643.86</v>
      </c>
      <c r="C46" s="26">
        <f aca="true" t="shared" si="20" ref="C46:O46">SUM(C47:C57)</f>
        <v>-19050.79</v>
      </c>
      <c r="D46" s="26">
        <f t="shared" si="20"/>
        <v>-44142.1</v>
      </c>
      <c r="E46" s="26">
        <f t="shared" si="20"/>
        <v>-18237.16</v>
      </c>
      <c r="F46" s="26">
        <f t="shared" si="20"/>
        <v>-23330.14</v>
      </c>
      <c r="G46" s="26">
        <f t="shared" si="20"/>
        <v>-178829.18</v>
      </c>
      <c r="H46" s="26">
        <f t="shared" si="20"/>
        <v>-15729.09</v>
      </c>
      <c r="I46" s="26">
        <f t="shared" si="20"/>
        <v>-34777.24</v>
      </c>
      <c r="J46" s="26">
        <f t="shared" si="20"/>
        <v>-74028.76</v>
      </c>
      <c r="K46" s="26">
        <f t="shared" si="20"/>
        <v>-5576.53</v>
      </c>
      <c r="L46" s="26">
        <f t="shared" si="20"/>
        <v>-87144.2</v>
      </c>
      <c r="M46" s="26">
        <f t="shared" si="20"/>
        <v>-9519.44</v>
      </c>
      <c r="N46" s="26">
        <f t="shared" si="20"/>
        <v>-4677.17</v>
      </c>
      <c r="O46" s="26">
        <f t="shared" si="20"/>
        <v>-541685.6599999999</v>
      </c>
    </row>
    <row r="47" spans="1:26" ht="18.75" customHeight="1">
      <c r="A47" s="13" t="s">
        <v>59</v>
      </c>
      <c r="B47" s="24">
        <v>-26643.86</v>
      </c>
      <c r="C47" s="24">
        <v>-19050.79</v>
      </c>
      <c r="D47" s="24">
        <v>-24853.21</v>
      </c>
      <c r="E47" s="24">
        <v>-18237.16</v>
      </c>
      <c r="F47" s="24">
        <v>-22830.14</v>
      </c>
      <c r="G47" s="24">
        <v>-72129.18</v>
      </c>
      <c r="H47" s="24">
        <v>-15729.09</v>
      </c>
      <c r="I47" s="24">
        <v>-8702.24</v>
      </c>
      <c r="J47" s="24">
        <v>-26828.76</v>
      </c>
      <c r="K47" s="24">
        <v>-5576.53</v>
      </c>
      <c r="L47" s="24">
        <v>-23202.95</v>
      </c>
      <c r="M47" s="24">
        <v>-9519.44</v>
      </c>
      <c r="N47" s="24">
        <v>-4677.17</v>
      </c>
      <c r="O47" s="24">
        <f t="shared" si="17"/>
        <v>-277980.51999999996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-500-18788.89</f>
        <v>-19288.89</v>
      </c>
      <c r="E49" s="24">
        <v>0</v>
      </c>
      <c r="F49" s="24">
        <v>-500</v>
      </c>
      <c r="G49" s="24">
        <f>-500-106200</f>
        <v>-106700</v>
      </c>
      <c r="H49" s="24">
        <v>0</v>
      </c>
      <c r="I49" s="24">
        <f>-1000-25075</f>
        <v>-26075</v>
      </c>
      <c r="J49" s="24">
        <v>-47200</v>
      </c>
      <c r="K49" s="24">
        <v>0</v>
      </c>
      <c r="L49" s="24">
        <v>-63941.25</v>
      </c>
      <c r="M49" s="24">
        <v>0</v>
      </c>
      <c r="N49" s="24">
        <v>0</v>
      </c>
      <c r="O49" s="24">
        <f t="shared" si="17"/>
        <v>-263705.14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772.49</v>
      </c>
      <c r="C58" s="27">
        <v>440.05</v>
      </c>
      <c r="D58" s="27">
        <v>0</v>
      </c>
      <c r="E58" s="27">
        <v>0</v>
      </c>
      <c r="F58" s="27">
        <v>0</v>
      </c>
      <c r="G58" s="27">
        <v>0</v>
      </c>
      <c r="H58" s="27">
        <v>910.25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2122.79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111</v>
      </c>
      <c r="B60" s="27">
        <v>0</v>
      </c>
      <c r="C60" s="27">
        <v>0</v>
      </c>
      <c r="D60" s="27">
        <v>0</v>
      </c>
      <c r="E60" s="27">
        <v>0</v>
      </c>
      <c r="F60" s="27">
        <v>-12872.23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-12872.23</v>
      </c>
    </row>
    <row r="61" spans="1:26" ht="18" customHeight="1">
      <c r="A61" s="2" t="s">
        <v>67</v>
      </c>
      <c r="B61" s="29">
        <f aca="true" t="shared" si="21" ref="B61:N61">+B36+B42</f>
        <v>773626.5938896401</v>
      </c>
      <c r="C61" s="29">
        <f t="shared" si="21"/>
        <v>559958.8912815001</v>
      </c>
      <c r="D61" s="29">
        <f>+D36+D42</f>
        <v>526533.81610395</v>
      </c>
      <c r="E61" s="29">
        <f t="shared" si="21"/>
        <v>121688.8238288</v>
      </c>
      <c r="F61" s="29">
        <f t="shared" si="21"/>
        <v>536298.7148547999</v>
      </c>
      <c r="G61" s="29">
        <f t="shared" si="21"/>
        <v>467302.85800000007</v>
      </c>
      <c r="H61" s="29">
        <f t="shared" si="21"/>
        <v>527271.5617000001</v>
      </c>
      <c r="I61" s="29">
        <f t="shared" si="21"/>
        <v>116309.27307680002</v>
      </c>
      <c r="J61" s="29">
        <f>+J36+J42</f>
        <v>600857.7658051999</v>
      </c>
      <c r="K61" s="29">
        <f>+K36+K42</f>
        <v>564594.9140694999</v>
      </c>
      <c r="L61" s="29">
        <f>+L36+L42</f>
        <v>595189.08400992</v>
      </c>
      <c r="M61" s="29">
        <f t="shared" si="21"/>
        <v>316368.70517916</v>
      </c>
      <c r="N61" s="29">
        <f t="shared" si="21"/>
        <v>162996.29075072</v>
      </c>
      <c r="O61" s="29">
        <f>SUM(B61:N61)</f>
        <v>5868997.29254999</v>
      </c>
      <c r="P61"/>
      <c r="Q61" s="74"/>
      <c r="R61"/>
      <c r="S61"/>
      <c r="T61"/>
      <c r="U61"/>
      <c r="V61"/>
      <c r="W61"/>
      <c r="X61"/>
      <c r="Y61"/>
      <c r="Z61"/>
    </row>
    <row r="62" spans="1:18" ht="18" customHeight="1">
      <c r="A62" s="33" t="s">
        <v>112</v>
      </c>
      <c r="B62" s="46">
        <v>0</v>
      </c>
      <c r="C62" s="46">
        <v>0</v>
      </c>
      <c r="D62" s="46">
        <v>0</v>
      </c>
      <c r="E62" s="46">
        <v>0</v>
      </c>
      <c r="F62" s="46">
        <v>-10035.34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-10035.34</v>
      </c>
      <c r="R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5">
        <f>SUM(B65:B78)</f>
        <v>773626.6000000001</v>
      </c>
      <c r="C64" s="35">
        <f aca="true" t="shared" si="22" ref="C64:N64">SUM(C65:C78)</f>
        <v>559958.89</v>
      </c>
      <c r="D64" s="35">
        <f t="shared" si="22"/>
        <v>526533.82</v>
      </c>
      <c r="E64" s="35">
        <f t="shared" si="22"/>
        <v>121688.82</v>
      </c>
      <c r="F64" s="35">
        <f t="shared" si="22"/>
        <v>536298.71</v>
      </c>
      <c r="G64" s="35">
        <f t="shared" si="22"/>
        <v>467302.85</v>
      </c>
      <c r="H64" s="35">
        <f t="shared" si="22"/>
        <v>527271.56</v>
      </c>
      <c r="I64" s="35">
        <f t="shared" si="22"/>
        <v>116309.28</v>
      </c>
      <c r="J64" s="35">
        <f t="shared" si="22"/>
        <v>600857.77</v>
      </c>
      <c r="K64" s="35">
        <f t="shared" si="22"/>
        <v>564594.91</v>
      </c>
      <c r="L64" s="35">
        <f t="shared" si="22"/>
        <v>595189.08</v>
      </c>
      <c r="M64" s="35">
        <f t="shared" si="22"/>
        <v>316368.71</v>
      </c>
      <c r="N64" s="35">
        <f t="shared" si="22"/>
        <v>162996.29</v>
      </c>
      <c r="O64" s="29">
        <f>SUM(O65:O78)</f>
        <v>5868997.29</v>
      </c>
    </row>
    <row r="65" spans="1:16" ht="18.75" customHeight="1">
      <c r="A65" s="17" t="s">
        <v>69</v>
      </c>
      <c r="B65" s="35">
        <v>144159.31</v>
      </c>
      <c r="C65" s="35">
        <v>162192.49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306351.8</v>
      </c>
      <c r="P65"/>
    </row>
    <row r="66" spans="1:16" ht="18.75" customHeight="1">
      <c r="A66" s="17" t="s">
        <v>70</v>
      </c>
      <c r="B66" s="35">
        <v>629467.29</v>
      </c>
      <c r="C66" s="35">
        <v>397766.4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1027233.6900000001</v>
      </c>
      <c r="P66"/>
    </row>
    <row r="67" spans="1:17" ht="18.75" customHeight="1">
      <c r="A67" s="17" t="s">
        <v>71</v>
      </c>
      <c r="B67" s="34">
        <v>0</v>
      </c>
      <c r="C67" s="34">
        <v>0</v>
      </c>
      <c r="D67" s="26">
        <v>526533.82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526533.82</v>
      </c>
      <c r="Q67"/>
    </row>
    <row r="68" spans="1:18" ht="18.75" customHeight="1">
      <c r="A68" s="17" t="s">
        <v>72</v>
      </c>
      <c r="B68" s="34">
        <v>0</v>
      </c>
      <c r="C68" s="34">
        <v>0</v>
      </c>
      <c r="D68" s="34">
        <v>0</v>
      </c>
      <c r="E68" s="26">
        <v>121688.82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121688.82</v>
      </c>
      <c r="R68"/>
    </row>
    <row r="69" spans="1:19" ht="18.75" customHeight="1">
      <c r="A69" s="17" t="s">
        <v>73</v>
      </c>
      <c r="B69" s="34">
        <v>0</v>
      </c>
      <c r="C69" s="34">
        <v>0</v>
      </c>
      <c r="D69" s="34">
        <v>0</v>
      </c>
      <c r="E69" s="34">
        <v>0</v>
      </c>
      <c r="F69" s="26">
        <v>536298.71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536298.71</v>
      </c>
      <c r="S69"/>
    </row>
    <row r="70" spans="1:20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467302.85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467302.85</v>
      </c>
      <c r="T70"/>
    </row>
    <row r="71" spans="1:21" ht="18.75" customHeight="1">
      <c r="A71" s="17" t="s">
        <v>99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527271.56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527271.56</v>
      </c>
      <c r="U71"/>
    </row>
    <row r="72" spans="1:21" ht="18.75" customHeight="1">
      <c r="A72" s="17" t="s">
        <v>75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116309.28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116309.28</v>
      </c>
      <c r="U72"/>
    </row>
    <row r="73" spans="1:22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600857.77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600857.77</v>
      </c>
      <c r="V73"/>
    </row>
    <row r="74" spans="1:23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564594.91</v>
      </c>
      <c r="L74" s="34">
        <v>0</v>
      </c>
      <c r="M74" s="34">
        <v>0</v>
      </c>
      <c r="N74" s="34">
        <v>0</v>
      </c>
      <c r="O74" s="29">
        <f t="shared" si="23"/>
        <v>564594.91</v>
      </c>
      <c r="W74"/>
    </row>
    <row r="75" spans="1:24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595189.08</v>
      </c>
      <c r="M75" s="34">
        <v>0</v>
      </c>
      <c r="N75" s="59">
        <v>0</v>
      </c>
      <c r="O75" s="26">
        <f t="shared" si="23"/>
        <v>595189.08</v>
      </c>
      <c r="X75"/>
    </row>
    <row r="76" spans="1:25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316368.71</v>
      </c>
      <c r="N76" s="34">
        <v>0</v>
      </c>
      <c r="O76" s="29">
        <f t="shared" si="23"/>
        <v>316368.71</v>
      </c>
      <c r="Y76"/>
    </row>
    <row r="77" spans="1:26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162996.29</v>
      </c>
      <c r="O77" s="26">
        <f t="shared" si="23"/>
        <v>162996.29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81</v>
      </c>
      <c r="B82" s="43">
        <v>2.3560600341821423</v>
      </c>
      <c r="C82" s="43">
        <v>2.5023330499883025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2.0480481855518744</v>
      </c>
      <c r="C83" s="43">
        <v>2.099338608061884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1.869100469154886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2.7734298584293273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2.1826050672731654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1.731048321832606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2.092594043780303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2.140746499026836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2.0555709173670373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2.4132184886697696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2.3122064620024303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2.904601235291075</v>
      </c>
      <c r="N93" s="43">
        <v>0</v>
      </c>
      <c r="O93" s="60"/>
      <c r="Y93"/>
    </row>
    <row r="94" spans="1:26" ht="18.75" customHeight="1">
      <c r="A94" s="33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2.516654520813866</v>
      </c>
      <c r="O94" s="48"/>
      <c r="P94"/>
      <c r="Z94"/>
    </row>
    <row r="95" spans="1:14" ht="21" customHeight="1">
      <c r="A95" s="64" t="s">
        <v>104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21" customHeight="1">
      <c r="A96" s="64" t="s">
        <v>110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15.75">
      <c r="A97" s="67" t="s">
        <v>109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9" ht="14.25">
      <c r="B99" s="39"/>
    </row>
    <row r="100" spans="8:9" ht="14.25">
      <c r="H100" s="40"/>
      <c r="I100" s="40"/>
    </row>
    <row r="101" ht="14.25"/>
    <row r="102" spans="8:12" ht="14.25">
      <c r="H102" s="41"/>
      <c r="I102" s="41"/>
      <c r="J102" s="42"/>
      <c r="K102" s="42"/>
      <c r="L102" s="42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2018-07-13T19:12:55Z</dcterms:modified>
  <cp:category/>
  <cp:version/>
  <cp:contentType/>
  <cp:contentStatus/>
</cp:coreProperties>
</file>