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<sst xmlns="http://schemas.openxmlformats.org/spreadsheetml/2006/main" count="114" uniqueCount="112">
  <si>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</si>
  <si>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</si>
  <si>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</si>
  <si>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</si>
  <si>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</si>
  <si>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</si>
  <si>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</si>
  <si>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</si>
  <si>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</si>
  <si>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</si>
  <si>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</si>
  <si>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</si>
  <si>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</si>
  <si>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</si>
  <si>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</si>
  <si>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</si>
  <si>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</si>
  <si>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</si>
  <si>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</si>
  <si>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</si>
  <si>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</si>
  <si>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</si>
  <si>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</si>
  <si>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</si>
  <si>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</si>
  <si>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</si>
  <si>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</si>
  <si>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</si>
  <si>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</si>
  <si>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</si>
  <si>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</si>
  <si>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</si>
  <si>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</si>
  <si>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</si>
  <si>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</si>
  <si>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</si>
  <si>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</si>
  <si>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</si>
  <si>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</si>
  <si>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</si>
  <si>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</si>
  <si>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</si>
  <si>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</si>
  <si>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</si>
  <si>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</si>
  <si>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</si>
  <si>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</si>
  <si>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</si>
  <si>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</si>
  <si>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</si>
  <si>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</si>
  <si>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</si>
  <si>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</si>
  <si>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</si>
  <si>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</si>
  <si>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</si>
  <si>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</si>
  <si>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</si>
  <si>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</si>
  <si>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</si>
  <si>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</si>
  <si>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</si>
  <si>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</si>
  <si>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</si>
  <si>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</si>
  <si>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</si>
  <si>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</si>
  <si>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</si>
  <si>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</si>
  <si>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</si>
  <si>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</si>
  <si>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</si>
  <si>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</si>
  <si>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</si>
  <si>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</si>
  <si>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</si>
  <si>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</si>
  <si>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</si>
  <si>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</si>
  <si>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</si>
  <si>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</si>
  <si>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</si>
  <si>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</si>
  <si>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</si>
  <si>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</si>
  <si>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</si>
  <si>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</si>
  <si>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</si>
  <si>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</si>
  <si>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</si>
  <si>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</si>
  <si>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</si>
  <si>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</si>
  <si>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</si>
  <si>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</si>
  <si>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</si>
  <si>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</si>
  <si>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</si>
  <si>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</si>
  <si>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</si>
  <si>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</si>
  <si>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</si>
  <si>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</si>
  <si>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</si>
  <si>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</si>
  <si>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</si>
  <si>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</si>
  <si>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</si>
  <si>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</si>
  <si>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03/07/18 - VENCIMENTO 11/07/18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</si>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</sst>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446206</v>
      </c>
      <c r="C7" s="10">
        <f>C8+C20+C24</f>
        <v>338346</v>
      </c>
      <c r="D7" s="10">
        <f>D8+D20+D24</f>
        <v>364010</v>
      </c>
      <c r="E7" s="10">
        <f>E8+E20+E24</f>
        <v>58855</v>
      </c>
      <c r="F7" s="10">
        <f aca="true" t="shared" si="0" ref="F7:N7">F8+F20+F24</f>
        <v>314398</v>
      </c>
      <c r="G7" s="10">
        <f t="shared" si="0"/>
        <v>422422</v>
      </c>
      <c r="H7" s="10">
        <f>H8+H20+H24</f>
        <v>337985</v>
      </c>
      <c r="I7" s="10">
        <f>I8+I20+I24</f>
        <v>96145</v>
      </c>
      <c r="J7" s="10">
        <f>J8+J20+J24</f>
        <v>390431</v>
      </c>
      <c r="K7" s="10">
        <f>K8+K20+K24</f>
        <v>290126</v>
      </c>
      <c r="L7" s="10">
        <f>L8+L20+L24</f>
        <v>345386</v>
      </c>
      <c r="M7" s="10">
        <f t="shared" si="0"/>
        <v>140692</v>
      </c>
      <c r="N7" s="10">
        <f t="shared" si="0"/>
        <v>87035</v>
      </c>
      <c r="O7" s="10">
        <f>+O8+O20+O24</f>
        <v>3632037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196887</v>
      </c>
      <c r="C8" s="12">
        <f>+C9+C12+C16</f>
        <v>160429</v>
      </c>
      <c r="D8" s="12">
        <f>+D9+D12+D16</f>
        <v>185832</v>
      </c>
      <c r="E8" s="12">
        <f>+E9+E12+E16</f>
        <v>26825</v>
      </c>
      <c r="F8" s="12">
        <f aca="true" t="shared" si="1" ref="F8:N8">+F9+F12+F16</f>
        <v>151495</v>
      </c>
      <c r="G8" s="12">
        <f t="shared" si="1"/>
        <v>204408</v>
      </c>
      <c r="H8" s="12">
        <f>+H9+H12+H16</f>
        <v>157155</v>
      </c>
      <c r="I8" s="12">
        <f>+I9+I12+I16</f>
        <v>46379</v>
      </c>
      <c r="J8" s="12">
        <f>+J9+J12+J16</f>
        <v>188956</v>
      </c>
      <c r="K8" s="12">
        <f>+K9+K12+K16</f>
        <v>138560</v>
      </c>
      <c r="L8" s="12">
        <f>+L9+L12+L16</f>
        <v>154613</v>
      </c>
      <c r="M8" s="12">
        <f t="shared" si="1"/>
        <v>71748</v>
      </c>
      <c r="N8" s="12">
        <f t="shared" si="1"/>
        <v>46401</v>
      </c>
      <c r="O8" s="12">
        <f>SUM(B8:N8)</f>
        <v>1729688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17906</v>
      </c>
      <c r="C9" s="14">
        <v>18813</v>
      </c>
      <c r="D9" s="14">
        <v>13446</v>
      </c>
      <c r="E9" s="14">
        <v>2307</v>
      </c>
      <c r="F9" s="14">
        <v>11970</v>
      </c>
      <c r="G9" s="14">
        <v>18018</v>
      </c>
      <c r="H9" s="14">
        <v>18469</v>
      </c>
      <c r="I9" s="14">
        <v>5655</v>
      </c>
      <c r="J9" s="14">
        <v>11357</v>
      </c>
      <c r="K9" s="14">
        <v>15558</v>
      </c>
      <c r="L9" s="14">
        <v>11900</v>
      </c>
      <c r="M9" s="14">
        <v>7766</v>
      </c>
      <c r="N9" s="14">
        <v>5191</v>
      </c>
      <c r="O9" s="12">
        <f aca="true" t="shared" si="2" ref="O9:O19">SUM(B9:N9)</f>
        <v>158356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17906</v>
      </c>
      <c r="C10" s="14">
        <f>+C9-C11</f>
        <v>18813</v>
      </c>
      <c r="D10" s="14">
        <f>+D9-D11</f>
        <v>13446</v>
      </c>
      <c r="E10" s="14">
        <f>+E9-E11</f>
        <v>2307</v>
      </c>
      <c r="F10" s="14">
        <f aca="true" t="shared" si="3" ref="F10:N10">+F9-F11</f>
        <v>11970</v>
      </c>
      <c r="G10" s="14">
        <f t="shared" si="3"/>
        <v>18018</v>
      </c>
      <c r="H10" s="14">
        <f>+H9-H11</f>
        <v>18469</v>
      </c>
      <c r="I10" s="14">
        <f>+I9-I11</f>
        <v>5655</v>
      </c>
      <c r="J10" s="14">
        <f>+J9-J11</f>
        <v>11357</v>
      </c>
      <c r="K10" s="14">
        <f>+K9-K11</f>
        <v>15558</v>
      </c>
      <c r="L10" s="14">
        <f>+L9-L11</f>
        <v>11900</v>
      </c>
      <c r="M10" s="14">
        <f t="shared" si="3"/>
        <v>7766</v>
      </c>
      <c r="N10" s="14">
        <f t="shared" si="3"/>
        <v>5191</v>
      </c>
      <c r="O10" s="12">
        <f t="shared" si="2"/>
        <v>158356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170011</v>
      </c>
      <c r="C12" s="14">
        <f>C13+C14+C15</f>
        <v>134315</v>
      </c>
      <c r="D12" s="14">
        <f>D13+D14+D15</f>
        <v>164812</v>
      </c>
      <c r="E12" s="14">
        <f>E13+E14+E15</f>
        <v>23372</v>
      </c>
      <c r="F12" s="14">
        <f aca="true" t="shared" si="4" ref="F12:N12">F13+F14+F15</f>
        <v>132286</v>
      </c>
      <c r="G12" s="14">
        <f t="shared" si="4"/>
        <v>175805</v>
      </c>
      <c r="H12" s="14">
        <f>H13+H14+H15</f>
        <v>131725</v>
      </c>
      <c r="I12" s="14">
        <f>I13+I14+I15</f>
        <v>38714</v>
      </c>
      <c r="J12" s="14">
        <f>J13+J14+J15</f>
        <v>168217</v>
      </c>
      <c r="K12" s="14">
        <f>K13+K14+K15</f>
        <v>116770</v>
      </c>
      <c r="L12" s="14">
        <f>L13+L14+L15</f>
        <v>134747</v>
      </c>
      <c r="M12" s="14">
        <f t="shared" si="4"/>
        <v>61001</v>
      </c>
      <c r="N12" s="14">
        <f t="shared" si="4"/>
        <v>39531</v>
      </c>
      <c r="O12" s="12">
        <f t="shared" si="2"/>
        <v>1491306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81339</v>
      </c>
      <c r="C13" s="14">
        <v>65321</v>
      </c>
      <c r="D13" s="14">
        <v>76816</v>
      </c>
      <c r="E13" s="14">
        <v>11337</v>
      </c>
      <c r="F13" s="14">
        <v>61892</v>
      </c>
      <c r="G13" s="14">
        <v>83385</v>
      </c>
      <c r="H13" s="14">
        <v>65286</v>
      </c>
      <c r="I13" s="14">
        <v>19397</v>
      </c>
      <c r="J13" s="14">
        <v>82126</v>
      </c>
      <c r="K13" s="14">
        <v>55393</v>
      </c>
      <c r="L13" s="14">
        <v>63837</v>
      </c>
      <c r="M13" s="14">
        <v>28470</v>
      </c>
      <c r="N13" s="14">
        <v>18049</v>
      </c>
      <c r="O13" s="12">
        <f t="shared" si="2"/>
        <v>712648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85404</v>
      </c>
      <c r="C14" s="14">
        <v>64952</v>
      </c>
      <c r="D14" s="14">
        <v>85369</v>
      </c>
      <c r="E14" s="14">
        <v>11414</v>
      </c>
      <c r="F14" s="14">
        <v>67383</v>
      </c>
      <c r="G14" s="14">
        <v>86707</v>
      </c>
      <c r="H14" s="14">
        <v>63125</v>
      </c>
      <c r="I14" s="14">
        <v>18356</v>
      </c>
      <c r="J14" s="14">
        <v>83508</v>
      </c>
      <c r="K14" s="14">
        <v>58656</v>
      </c>
      <c r="L14" s="14">
        <v>68575</v>
      </c>
      <c r="M14" s="14">
        <v>31242</v>
      </c>
      <c r="N14" s="14">
        <v>20737</v>
      </c>
      <c r="O14" s="12">
        <f t="shared" si="2"/>
        <v>745428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3268</v>
      </c>
      <c r="C15" s="14">
        <v>4042</v>
      </c>
      <c r="D15" s="14">
        <v>2627</v>
      </c>
      <c r="E15" s="14">
        <v>621</v>
      </c>
      <c r="F15" s="14">
        <v>3011</v>
      </c>
      <c r="G15" s="14">
        <v>5713</v>
      </c>
      <c r="H15" s="14">
        <v>3314</v>
      </c>
      <c r="I15" s="14">
        <v>961</v>
      </c>
      <c r="J15" s="14">
        <v>2583</v>
      </c>
      <c r="K15" s="14">
        <v>2721</v>
      </c>
      <c r="L15" s="14">
        <v>2335</v>
      </c>
      <c r="M15" s="14">
        <v>1289</v>
      </c>
      <c r="N15" s="14">
        <v>745</v>
      </c>
      <c r="O15" s="12">
        <f t="shared" si="2"/>
        <v>33230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8970</v>
      </c>
      <c r="C16" s="14">
        <f>C17+C18+C19</f>
        <v>7301</v>
      </c>
      <c r="D16" s="14">
        <f>D17+D18+D19</f>
        <v>7574</v>
      </c>
      <c r="E16" s="14">
        <f>E17+E18+E19</f>
        <v>1146</v>
      </c>
      <c r="F16" s="14">
        <f aca="true" t="shared" si="5" ref="F16:N16">F17+F18+F19</f>
        <v>7239</v>
      </c>
      <c r="G16" s="14">
        <f t="shared" si="5"/>
        <v>10585</v>
      </c>
      <c r="H16" s="14">
        <f>H17+H18+H19</f>
        <v>6961</v>
      </c>
      <c r="I16" s="14">
        <f>I17+I18+I19</f>
        <v>2010</v>
      </c>
      <c r="J16" s="14">
        <f>J17+J18+J19</f>
        <v>9382</v>
      </c>
      <c r="K16" s="14">
        <f>K17+K18+K19</f>
        <v>6232</v>
      </c>
      <c r="L16" s="14">
        <f>L17+L18+L19</f>
        <v>7966</v>
      </c>
      <c r="M16" s="14">
        <f t="shared" si="5"/>
        <v>2981</v>
      </c>
      <c r="N16" s="14">
        <f t="shared" si="5"/>
        <v>1679</v>
      </c>
      <c r="O16" s="12">
        <f t="shared" si="2"/>
        <v>80026</v>
      </c>
    </row>
    <row r="17" spans="1:26" ht="18.75" customHeight="1">
      <c r="A17" s="15" t="s">
        <v>16</v>
      </c>
      <c r="B17" s="14">
        <v>8934</v>
      </c>
      <c r="C17" s="14">
        <v>7279</v>
      </c>
      <c r="D17" s="14">
        <v>7554</v>
      </c>
      <c r="E17" s="14">
        <v>1144</v>
      </c>
      <c r="F17" s="14">
        <v>7208</v>
      </c>
      <c r="G17" s="14">
        <v>10571</v>
      </c>
      <c r="H17" s="14">
        <v>6929</v>
      </c>
      <c r="I17" s="14">
        <v>2003</v>
      </c>
      <c r="J17" s="14">
        <v>9360</v>
      </c>
      <c r="K17" s="14">
        <v>6207</v>
      </c>
      <c r="L17" s="14">
        <v>7937</v>
      </c>
      <c r="M17" s="14">
        <v>2975</v>
      </c>
      <c r="N17" s="14">
        <v>1671</v>
      </c>
      <c r="O17" s="12">
        <f t="shared" si="2"/>
        <v>79772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24</v>
      </c>
      <c r="C18" s="14">
        <v>14</v>
      </c>
      <c r="D18" s="14">
        <v>11</v>
      </c>
      <c r="E18" s="14">
        <v>2</v>
      </c>
      <c r="F18" s="14">
        <v>21</v>
      </c>
      <c r="G18" s="14">
        <v>7</v>
      </c>
      <c r="H18" s="14">
        <v>24</v>
      </c>
      <c r="I18" s="14">
        <v>2</v>
      </c>
      <c r="J18" s="14">
        <v>18</v>
      </c>
      <c r="K18" s="14">
        <v>14</v>
      </c>
      <c r="L18" s="14">
        <v>19</v>
      </c>
      <c r="M18" s="14">
        <v>5</v>
      </c>
      <c r="N18" s="14">
        <v>8</v>
      </c>
      <c r="O18" s="12">
        <f t="shared" si="2"/>
        <v>169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8</v>
      </c>
      <c r="D19" s="14">
        <v>9</v>
      </c>
      <c r="E19" s="14">
        <v>0</v>
      </c>
      <c r="F19" s="14">
        <v>10</v>
      </c>
      <c r="G19" s="14">
        <v>7</v>
      </c>
      <c r="H19" s="14">
        <v>8</v>
      </c>
      <c r="I19" s="14">
        <v>5</v>
      </c>
      <c r="J19" s="14">
        <v>4</v>
      </c>
      <c r="K19" s="14">
        <v>11</v>
      </c>
      <c r="L19" s="14">
        <v>10</v>
      </c>
      <c r="M19" s="14">
        <v>1</v>
      </c>
      <c r="N19" s="14">
        <v>0</v>
      </c>
      <c r="O19" s="12">
        <f t="shared" si="2"/>
        <v>85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125268</v>
      </c>
      <c r="C20" s="18">
        <f>C21+C22+C23</f>
        <v>80766</v>
      </c>
      <c r="D20" s="18">
        <f>D21+D22+D23</f>
        <v>78286</v>
      </c>
      <c r="E20" s="18">
        <f>E21+E22+E23</f>
        <v>12826</v>
      </c>
      <c r="F20" s="18">
        <f aca="true" t="shared" si="6" ref="F20:N20">F21+F22+F23</f>
        <v>71417</v>
      </c>
      <c r="G20" s="18">
        <f t="shared" si="6"/>
        <v>94063</v>
      </c>
      <c r="H20" s="18">
        <f>H21+H22+H23</f>
        <v>88933</v>
      </c>
      <c r="I20" s="18">
        <f>I21+I22+I23</f>
        <v>24313</v>
      </c>
      <c r="J20" s="18">
        <f>J21+J22+J23</f>
        <v>103362</v>
      </c>
      <c r="K20" s="18">
        <f>K21+K22+K23</f>
        <v>72483</v>
      </c>
      <c r="L20" s="18">
        <f>L21+L22+L23</f>
        <v>107708</v>
      </c>
      <c r="M20" s="18">
        <f t="shared" si="6"/>
        <v>40592</v>
      </c>
      <c r="N20" s="18">
        <f t="shared" si="6"/>
        <v>24149</v>
      </c>
      <c r="O20" s="12">
        <f aca="true" t="shared" si="7" ref="O20:O26">SUM(B20:N20)</f>
        <v>924166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63854</v>
      </c>
      <c r="C21" s="14">
        <v>44422</v>
      </c>
      <c r="D21" s="14">
        <v>39551</v>
      </c>
      <c r="E21" s="14">
        <v>6832</v>
      </c>
      <c r="F21" s="14">
        <v>36774</v>
      </c>
      <c r="G21" s="14">
        <v>49740</v>
      </c>
      <c r="H21" s="14">
        <v>49188</v>
      </c>
      <c r="I21" s="14">
        <v>13737</v>
      </c>
      <c r="J21" s="14">
        <v>55120</v>
      </c>
      <c r="K21" s="14">
        <v>37797</v>
      </c>
      <c r="L21" s="14">
        <v>55339</v>
      </c>
      <c r="M21" s="14">
        <v>21060</v>
      </c>
      <c r="N21" s="14">
        <v>12128</v>
      </c>
      <c r="O21" s="12">
        <f t="shared" si="7"/>
        <v>485542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59489</v>
      </c>
      <c r="C22" s="14">
        <v>34713</v>
      </c>
      <c r="D22" s="14">
        <v>37752</v>
      </c>
      <c r="E22" s="14">
        <v>5713</v>
      </c>
      <c r="F22" s="14">
        <v>33371</v>
      </c>
      <c r="G22" s="14">
        <v>42184</v>
      </c>
      <c r="H22" s="14">
        <v>38396</v>
      </c>
      <c r="I22" s="14">
        <v>10148</v>
      </c>
      <c r="J22" s="14">
        <v>46890</v>
      </c>
      <c r="K22" s="14">
        <v>33455</v>
      </c>
      <c r="L22" s="14">
        <v>50936</v>
      </c>
      <c r="M22" s="14">
        <v>18868</v>
      </c>
      <c r="N22" s="14">
        <v>11659</v>
      </c>
      <c r="O22" s="12">
        <f t="shared" si="7"/>
        <v>423574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1925</v>
      </c>
      <c r="C23" s="14">
        <v>1631</v>
      </c>
      <c r="D23" s="14">
        <v>983</v>
      </c>
      <c r="E23" s="14">
        <v>281</v>
      </c>
      <c r="F23" s="14">
        <v>1272</v>
      </c>
      <c r="G23" s="14">
        <v>2139</v>
      </c>
      <c r="H23" s="14">
        <v>1349</v>
      </c>
      <c r="I23" s="14">
        <v>428</v>
      </c>
      <c r="J23" s="14">
        <v>1352</v>
      </c>
      <c r="K23" s="14">
        <v>1231</v>
      </c>
      <c r="L23" s="14">
        <v>1433</v>
      </c>
      <c r="M23" s="14">
        <v>664</v>
      </c>
      <c r="N23" s="14">
        <v>362</v>
      </c>
      <c r="O23" s="12">
        <f t="shared" si="7"/>
        <v>15050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124051</v>
      </c>
      <c r="C24" s="14">
        <f>C25+C26</f>
        <v>97151</v>
      </c>
      <c r="D24" s="14">
        <f>D25+D26</f>
        <v>99892</v>
      </c>
      <c r="E24" s="14">
        <f>E25+E26</f>
        <v>19204</v>
      </c>
      <c r="F24" s="14">
        <f aca="true" t="shared" si="8" ref="F24:N24">F25+F26</f>
        <v>91486</v>
      </c>
      <c r="G24" s="14">
        <f t="shared" si="8"/>
        <v>123951</v>
      </c>
      <c r="H24" s="14">
        <f>H25+H26</f>
        <v>91897</v>
      </c>
      <c r="I24" s="14">
        <f>I25+I26</f>
        <v>25453</v>
      </c>
      <c r="J24" s="14">
        <f>J25+J26</f>
        <v>98113</v>
      </c>
      <c r="K24" s="14">
        <f>K25+K26</f>
        <v>79083</v>
      </c>
      <c r="L24" s="14">
        <f>L25+L26</f>
        <v>83065</v>
      </c>
      <c r="M24" s="14">
        <f t="shared" si="8"/>
        <v>28352</v>
      </c>
      <c r="N24" s="14">
        <f t="shared" si="8"/>
        <v>16485</v>
      </c>
      <c r="O24" s="12">
        <f t="shared" si="7"/>
        <v>978183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73340</v>
      </c>
      <c r="C25" s="14">
        <v>64416</v>
      </c>
      <c r="D25" s="14">
        <v>61293</v>
      </c>
      <c r="E25" s="14">
        <v>13273</v>
      </c>
      <c r="F25" s="14">
        <v>60551</v>
      </c>
      <c r="G25" s="14">
        <v>84064</v>
      </c>
      <c r="H25" s="14">
        <v>63808</v>
      </c>
      <c r="I25" s="14">
        <v>18207</v>
      </c>
      <c r="J25" s="14">
        <v>58525</v>
      </c>
      <c r="K25" s="14">
        <v>50361</v>
      </c>
      <c r="L25" s="14">
        <v>50298</v>
      </c>
      <c r="M25" s="14">
        <v>17150</v>
      </c>
      <c r="N25" s="14">
        <v>9021</v>
      </c>
      <c r="O25" s="12">
        <f t="shared" si="7"/>
        <v>624307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50711</v>
      </c>
      <c r="C26" s="14">
        <v>32735</v>
      </c>
      <c r="D26" s="14">
        <v>38599</v>
      </c>
      <c r="E26" s="14">
        <v>5931</v>
      </c>
      <c r="F26" s="14">
        <v>30935</v>
      </c>
      <c r="G26" s="14">
        <v>39887</v>
      </c>
      <c r="H26" s="14">
        <v>28089</v>
      </c>
      <c r="I26" s="14">
        <v>7246</v>
      </c>
      <c r="J26" s="14">
        <v>39588</v>
      </c>
      <c r="K26" s="14">
        <v>28722</v>
      </c>
      <c r="L26" s="14">
        <v>32767</v>
      </c>
      <c r="M26" s="14">
        <v>11202</v>
      </c>
      <c r="N26" s="14">
        <v>7464</v>
      </c>
      <c r="O26" s="12">
        <f t="shared" si="7"/>
        <v>353876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940979.72288476</v>
      </c>
      <c r="C36" s="58">
        <f aca="true" t="shared" si="11" ref="C36:N36">C37+C38+C39+C40</f>
        <v>748341.6865530001</v>
      </c>
      <c r="D36" s="58">
        <f t="shared" si="11"/>
        <v>690096.2447005</v>
      </c>
      <c r="E36" s="58">
        <f t="shared" si="11"/>
        <v>163175.44543199998</v>
      </c>
      <c r="F36" s="58">
        <f t="shared" si="11"/>
        <v>688795.7206359</v>
      </c>
      <c r="G36" s="58">
        <f t="shared" si="11"/>
        <v>735897.2156</v>
      </c>
      <c r="H36" s="58">
        <f t="shared" si="11"/>
        <v>710481.3035</v>
      </c>
      <c r="I36" s="58">
        <f>I37+I38+I39+I40</f>
        <v>205703.30072899998</v>
      </c>
      <c r="J36" s="58">
        <f>J37+J38+J39+J40</f>
        <v>810766.4943858</v>
      </c>
      <c r="K36" s="58">
        <f>K37+K38+K39+K40</f>
        <v>713539.2213218</v>
      </c>
      <c r="L36" s="58">
        <f>L37+L38+L39+L40</f>
        <v>806832.34180736</v>
      </c>
      <c r="M36" s="58">
        <f t="shared" si="11"/>
        <v>413626.99914956</v>
      </c>
      <c r="N36" s="58">
        <f t="shared" si="11"/>
        <v>219913.74896959998</v>
      </c>
      <c r="O36" s="58">
        <f>O37+O38+O39+O40</f>
        <v>7848149.445669281</v>
      </c>
    </row>
    <row r="37" spans="1:15" ht="18.75" customHeight="1">
      <c r="A37" s="55" t="s">
        <v>50</v>
      </c>
      <c r="B37" s="52">
        <f aca="true" t="shared" si="12" ref="B37:N37">B29*B7</f>
        <v>935827.8438</v>
      </c>
      <c r="C37" s="52">
        <f t="shared" si="12"/>
        <v>744496.5384000001</v>
      </c>
      <c r="D37" s="52">
        <f t="shared" si="12"/>
        <v>680043.4820000001</v>
      </c>
      <c r="E37" s="52">
        <f t="shared" si="12"/>
        <v>162898.86899999998</v>
      </c>
      <c r="F37" s="52">
        <f t="shared" si="12"/>
        <v>685796.3574</v>
      </c>
      <c r="G37" s="52">
        <f t="shared" si="12"/>
        <v>730747.8178</v>
      </c>
      <c r="H37" s="52">
        <f t="shared" si="12"/>
        <v>706625.2395</v>
      </c>
      <c r="I37" s="52">
        <f>I29*I7</f>
        <v>205586.8535</v>
      </c>
      <c r="J37" s="52">
        <f>J29*J7</f>
        <v>801945.274</v>
      </c>
      <c r="K37" s="52">
        <f>K29*K7</f>
        <v>699609.8364</v>
      </c>
      <c r="L37" s="52">
        <f>L29*L7</f>
        <v>797910.7372</v>
      </c>
      <c r="M37" s="52">
        <f t="shared" si="12"/>
        <v>408217.838</v>
      </c>
      <c r="N37" s="52">
        <f t="shared" si="12"/>
        <v>218832.1005</v>
      </c>
      <c r="O37" s="54">
        <f>SUM(B37:N37)</f>
        <v>7778538.787500001</v>
      </c>
    </row>
    <row r="38" spans="1:15" ht="18.75" customHeight="1">
      <c r="A38" s="55" t="s">
        <v>51</v>
      </c>
      <c r="B38" s="52">
        <f aca="true" t="shared" si="13" ref="B38:N38">B30*B7</f>
        <v>-2764.0409152400002</v>
      </c>
      <c r="C38" s="52">
        <f t="shared" si="13"/>
        <v>-1985.9218469999998</v>
      </c>
      <c r="D38" s="52">
        <f t="shared" si="13"/>
        <v>-2020.2372994999998</v>
      </c>
      <c r="E38" s="52">
        <f t="shared" si="13"/>
        <v>-369.703568</v>
      </c>
      <c r="F38" s="52">
        <f t="shared" si="13"/>
        <v>-1998.9267641000001</v>
      </c>
      <c r="G38" s="52">
        <f t="shared" si="13"/>
        <v>-2154.3522000000003</v>
      </c>
      <c r="H38" s="52">
        <f t="shared" si="13"/>
        <v>-1892.716</v>
      </c>
      <c r="I38" s="52">
        <f>I30*I7</f>
        <v>-538.392771</v>
      </c>
      <c r="J38" s="52">
        <f>J30*J7</f>
        <v>-2220.8496142</v>
      </c>
      <c r="K38" s="52">
        <f>K30*K7</f>
        <v>-1846.8550782</v>
      </c>
      <c r="L38" s="52">
        <f>L30*L7</f>
        <v>-2158.74539264</v>
      </c>
      <c r="M38" s="52">
        <f t="shared" si="13"/>
        <v>-1036.69885044</v>
      </c>
      <c r="N38" s="52">
        <f t="shared" si="13"/>
        <v>-637.2215304</v>
      </c>
      <c r="O38" s="25">
        <f>SUM(B38:N38)</f>
        <v>-21624.66183072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4658.84</v>
      </c>
      <c r="C40" s="52">
        <v>3438.55</v>
      </c>
      <c r="D40" s="52">
        <v>9911.6</v>
      </c>
      <c r="E40" s="52">
        <v>0</v>
      </c>
      <c r="F40" s="52">
        <v>2836.89</v>
      </c>
      <c r="G40" s="52">
        <v>4641.59</v>
      </c>
      <c r="H40" s="52">
        <v>3506.06</v>
      </c>
      <c r="I40" s="52">
        <v>0</v>
      </c>
      <c r="J40" s="52">
        <v>8495.47</v>
      </c>
      <c r="K40" s="52">
        <v>13657.64</v>
      </c>
      <c r="L40" s="52">
        <v>8478.11</v>
      </c>
      <c r="M40" s="52">
        <v>5174.7</v>
      </c>
      <c r="N40" s="52">
        <v>999.83</v>
      </c>
      <c r="O40" s="54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+B43+B46+B58+B59+B60-B62</f>
        <v>-71624</v>
      </c>
      <c r="C42" s="25">
        <f aca="true" t="shared" si="15" ref="C42:O42">+C43+C46+C58+C59+C60-C62</f>
        <v>-75252</v>
      </c>
      <c r="D42" s="25">
        <f>+D43+D46+D58+D59+D60-D62</f>
        <v>-74689.54000000001</v>
      </c>
      <c r="E42" s="25">
        <f t="shared" si="15"/>
        <v>-9228</v>
      </c>
      <c r="F42" s="25">
        <f t="shared" si="15"/>
        <v>-51216.89</v>
      </c>
      <c r="G42" s="25">
        <f t="shared" si="15"/>
        <v>-72572</v>
      </c>
      <c r="H42" s="25">
        <f t="shared" si="15"/>
        <v>-73876</v>
      </c>
      <c r="I42" s="25">
        <f t="shared" si="15"/>
        <v>-23620</v>
      </c>
      <c r="J42" s="25">
        <f t="shared" si="15"/>
        <v>-45428</v>
      </c>
      <c r="K42" s="25">
        <f t="shared" si="15"/>
        <v>-62232</v>
      </c>
      <c r="L42" s="25">
        <f t="shared" si="15"/>
        <v>-47600</v>
      </c>
      <c r="M42" s="25">
        <f t="shared" si="15"/>
        <v>-31064</v>
      </c>
      <c r="N42" s="25">
        <f t="shared" si="15"/>
        <v>-21650.75</v>
      </c>
      <c r="O42" s="25">
        <f t="shared" si="15"/>
        <v>-660053.18</v>
      </c>
    </row>
    <row r="43" spans="1:15" ht="18.75" customHeight="1">
      <c r="A43" s="17" t="s">
        <v>55</v>
      </c>
      <c r="B43" s="26">
        <f>B44+B45</f>
        <v>-71624</v>
      </c>
      <c r="C43" s="26">
        <f>C44+C45</f>
        <v>-75252</v>
      </c>
      <c r="D43" s="26">
        <f>D44+D45</f>
        <v>-53784</v>
      </c>
      <c r="E43" s="26">
        <f>E44+E45</f>
        <v>-9228</v>
      </c>
      <c r="F43" s="26">
        <f aca="true" t="shared" si="16" ref="F43:N43">F44+F45</f>
        <v>-47880</v>
      </c>
      <c r="G43" s="26">
        <f t="shared" si="16"/>
        <v>-72072</v>
      </c>
      <c r="H43" s="26">
        <f t="shared" si="16"/>
        <v>-73876</v>
      </c>
      <c r="I43" s="26">
        <f>I44+I45</f>
        <v>-22620</v>
      </c>
      <c r="J43" s="26">
        <f>J44+J45</f>
        <v>-45428</v>
      </c>
      <c r="K43" s="26">
        <f>K44+K45</f>
        <v>-62232</v>
      </c>
      <c r="L43" s="26">
        <f>L44+L45</f>
        <v>-47600</v>
      </c>
      <c r="M43" s="26">
        <f t="shared" si="16"/>
        <v>-31064</v>
      </c>
      <c r="N43" s="26">
        <f t="shared" si="16"/>
        <v>-20764</v>
      </c>
      <c r="O43" s="25">
        <f aca="true" t="shared" si="17" ref="O43:O60">SUM(B43:N43)</f>
        <v>-633424</v>
      </c>
    </row>
    <row r="44" spans="1:26" ht="18.75" customHeight="1">
      <c r="A44" s="13" t="s">
        <v>56</v>
      </c>
      <c r="B44" s="20">
        <f>ROUND(-B9*$D$3,2)</f>
        <v>-71624</v>
      </c>
      <c r="C44" s="20">
        <f>ROUND(-C9*$D$3,2)</f>
        <v>-75252</v>
      </c>
      <c r="D44" s="20">
        <f>ROUND(-D9*$D$3,2)</f>
        <v>-53784</v>
      </c>
      <c r="E44" s="20">
        <f>ROUND(-E9*$D$3,2)</f>
        <v>-9228</v>
      </c>
      <c r="F44" s="20">
        <f aca="true" t="shared" si="18" ref="F44:N44">ROUND(-F9*$D$3,2)</f>
        <v>-47880</v>
      </c>
      <c r="G44" s="20">
        <f t="shared" si="18"/>
        <v>-72072</v>
      </c>
      <c r="H44" s="20">
        <f t="shared" si="18"/>
        <v>-73876</v>
      </c>
      <c r="I44" s="20">
        <f>ROUND(-I9*$D$3,2)</f>
        <v>-22620</v>
      </c>
      <c r="J44" s="20">
        <f>ROUND(-J9*$D$3,2)</f>
        <v>-45428</v>
      </c>
      <c r="K44" s="20">
        <f>ROUND(-K9*$D$3,2)</f>
        <v>-62232</v>
      </c>
      <c r="L44" s="20">
        <f>ROUND(-L9*$D$3,2)</f>
        <v>-47600</v>
      </c>
      <c r="M44" s="20">
        <f t="shared" si="18"/>
        <v>-31064</v>
      </c>
      <c r="N44" s="20">
        <f t="shared" si="18"/>
        <v>-20764</v>
      </c>
      <c r="O44" s="45">
        <f t="shared" si="17"/>
        <v>-633424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-20905.54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-22905.54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-500-20405.54</f>
        <v>-20905.54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-22905.54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-21382.9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-886.75</v>
      </c>
      <c r="O60" s="24">
        <f t="shared" si="17"/>
        <v>-22269.65</v>
      </c>
    </row>
    <row r="61" spans="1:26" ht="18" customHeight="1">
      <c r="A61" s="2" t="s">
        <v>68</v>
      </c>
      <c r="B61" s="29">
        <f aca="true" t="shared" si="21" ref="B61:N61">+B36+B42</f>
        <v>869355.72288476</v>
      </c>
      <c r="C61" s="29">
        <f t="shared" si="21"/>
        <v>673089.6865530001</v>
      </c>
      <c r="D61" s="29">
        <f>+D36+D42</f>
        <v>615406.7047005</v>
      </c>
      <c r="E61" s="29">
        <f t="shared" si="21"/>
        <v>153947.44543199998</v>
      </c>
      <c r="F61" s="29">
        <f t="shared" si="21"/>
        <v>637578.8306359</v>
      </c>
      <c r="G61" s="29">
        <f t="shared" si="21"/>
        <v>663325.2156</v>
      </c>
      <c r="H61" s="29">
        <f t="shared" si="21"/>
        <v>636605.3035</v>
      </c>
      <c r="I61" s="29">
        <f t="shared" si="21"/>
        <v>182083.30072899998</v>
      </c>
      <c r="J61" s="29">
        <f>+J36+J42</f>
        <v>765338.4943858</v>
      </c>
      <c r="K61" s="29">
        <f>+K36+K42</f>
        <v>651307.2213218</v>
      </c>
      <c r="L61" s="29">
        <f>+L36+L42</f>
        <v>759232.34180736</v>
      </c>
      <c r="M61" s="29">
        <f t="shared" si="21"/>
        <v>382562.99914956</v>
      </c>
      <c r="N61" s="29">
        <f t="shared" si="21"/>
        <v>198262.99896959998</v>
      </c>
      <c r="O61" s="29">
        <f>SUM(B61:N61)</f>
        <v>7188096.265669281</v>
      </c>
      <c r="P61"/>
      <c r="Q61" s="74"/>
      <c r="R61"/>
      <c r="S61"/>
      <c r="T61"/>
      <c r="U61"/>
      <c r="V61"/>
      <c r="W61"/>
      <c r="X61"/>
      <c r="Y61"/>
      <c r="Z61"/>
    </row>
    <row r="62" spans="1:18" ht="18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-18546.01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SUM(B62:N62)</f>
        <v>-18546.01</v>
      </c>
      <c r="Q62" s="75"/>
      <c r="R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5">
        <f>SUM(B65:B78)</f>
        <v>869355.72</v>
      </c>
      <c r="C64" s="35">
        <f aca="true" t="shared" si="22" ref="C64:N64">SUM(C65:C78)</f>
        <v>673089.69</v>
      </c>
      <c r="D64" s="35">
        <f t="shared" si="22"/>
        <v>615406.7</v>
      </c>
      <c r="E64" s="35">
        <f t="shared" si="22"/>
        <v>153947.45</v>
      </c>
      <c r="F64" s="35">
        <f t="shared" si="22"/>
        <v>637578.83</v>
      </c>
      <c r="G64" s="35">
        <f t="shared" si="22"/>
        <v>663325.22</v>
      </c>
      <c r="H64" s="35">
        <f t="shared" si="22"/>
        <v>636605.3</v>
      </c>
      <c r="I64" s="35">
        <f t="shared" si="22"/>
        <v>182083.3</v>
      </c>
      <c r="J64" s="35">
        <f t="shared" si="22"/>
        <v>765338.5</v>
      </c>
      <c r="K64" s="35">
        <f t="shared" si="22"/>
        <v>651307.22</v>
      </c>
      <c r="L64" s="35">
        <f t="shared" si="22"/>
        <v>759232.34</v>
      </c>
      <c r="M64" s="35">
        <f t="shared" si="22"/>
        <v>382563</v>
      </c>
      <c r="N64" s="35">
        <f t="shared" si="22"/>
        <v>198263</v>
      </c>
      <c r="O64" s="29">
        <f>SUM(O65:O78)</f>
        <v>7188096.27</v>
      </c>
    </row>
    <row r="65" spans="1:16" ht="18.75" customHeight="1">
      <c r="A65" s="17" t="s">
        <v>70</v>
      </c>
      <c r="B65" s="35">
        <v>174214.62</v>
      </c>
      <c r="C65" s="35">
        <v>192862.37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367076.99</v>
      </c>
      <c r="P65"/>
    </row>
    <row r="66" spans="1:16" ht="18.75" customHeight="1">
      <c r="A66" s="17" t="s">
        <v>71</v>
      </c>
      <c r="B66" s="35">
        <v>695141.1</v>
      </c>
      <c r="C66" s="35">
        <v>480227.32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1175368.42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615406.7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615406.7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153947.45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153947.45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637578.83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637578.83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663325.22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663325.22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636605.3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636605.3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182083.3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182083.3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765338.5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765338.5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651307.22</v>
      </c>
      <c r="L74" s="34">
        <v>0</v>
      </c>
      <c r="M74" s="34">
        <v>0</v>
      </c>
      <c r="N74" s="34">
        <v>0</v>
      </c>
      <c r="O74" s="29">
        <f t="shared" si="23"/>
        <v>651307.22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759232.34</v>
      </c>
      <c r="M75" s="34">
        <v>0</v>
      </c>
      <c r="N75" s="59">
        <v>0</v>
      </c>
      <c r="O75" s="26">
        <f t="shared" si="23"/>
        <v>759232.34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382563</v>
      </c>
      <c r="N76" s="34">
        <v>0</v>
      </c>
      <c r="O76" s="29">
        <f t="shared" si="23"/>
        <v>382563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f>198149.92+113.08</f>
        <v>198263</v>
      </c>
      <c r="O77" s="26">
        <f t="shared" si="23"/>
        <v>198263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2.3315472453503125</v>
      </c>
      <c r="C82" s="43">
        <v>2.507134661858374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2.047761065751534</v>
      </c>
      <c r="C83" s="43">
        <v>2.0984343246170996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1.8685877989629407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2.7724992852264037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2.181816775666194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1.7311021338850723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2.091735560749737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2.1395111626085597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2.0548343353519574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2.4123366444985974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2.311484054962737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2.903166485298098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2.5152400639926467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2018-07-10T19:25:15Z</dcterms:modified>
  <cp:category/>
  <cp:version/>
  <cp:contentType/>
  <cp:contentStatus/>
</cp:coreProperties>
</file>