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<sst xmlns="http://schemas.openxmlformats.org/spreadsheetml/2006/main" count="144" uniqueCount="144">
  <si>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</si>
  <si>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</si>
  <si>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</si>
  <si>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</si>
  <si>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</si>
  <si>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</si>
  <si>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</si>
  <si>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</si>
  <si>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</si>
  <si>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</si>
  <si>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</si>
  <si>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</si>
  <si>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</si>
  <si>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</si>
  <si>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</si>
  <si>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</si>
  <si>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</si>
  <si>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</si>
  <si>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</si>
  <si>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</si>
  <si>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</si>
  <si>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</si>
  <si>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</si>
  <si>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</si>
  <si>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</si>
  <si>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</si>
  <si>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</si>
  <si>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</si>
  <si>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</si>
  <si>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</si>
  <si>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</si>
  <si>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</si>
  <si>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</si>
  <si>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</si>
  <si>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</si>
  <si>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</si>
  <si>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</si>
  <si>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</si>
  <si>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</si>
  <si>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</si>
  <si>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</si>
  <si>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</si>
  <si>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</si>
  <si>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</si>
  <si>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</si>
  <si>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</si>
  <si>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</si>
  <si>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</si>
  <si>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</si>
  <si>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</si>
  <si>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</si>
  <si>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</si>
  <si>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</si>
  <si>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</si>
  <si>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</si>
  <si>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</si>
  <si>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</si>
  <si>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</si>
  <si>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</si>
  <si>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</si>
  <si>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</si>
  <si>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</si>
  <si>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</si>
  <si>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</si>
  <si>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</si>
  <si>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</si>
  <si>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</si>
  <si>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</si>
  <si>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</si>
  <si>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</si>
  <si>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</si>
  <si>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</si>
  <si>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</si>
  <si>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</si>
  <si>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</si>
  <si>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</si>
  <si>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</si>
  <si>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</si>
  <si>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</si>
  <si>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</si>
  <si>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</si>
  <si>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</si>
  <si>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</si>
  <si>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</si>
  <si>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</si>
  <si>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</si>
  <si>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</si>
  <si>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</si>
  <si>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</si>
  <si>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</si>
  <si>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</si>
  <si>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</si>
  <si>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</si>
  <si>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</si>
  <si>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</si>
  <si>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</si>
  <si>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</si>
  <si>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</si>
  <si>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</si>
  <si>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</si>
  <si>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</si>
  <si>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</si>
  <si>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</si>
  <si>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</si>
  <si>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</si>
  <si>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</si>
  <si>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</si>
  <si>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</si>
  <si>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</si>
  <si>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</si>
  <si>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</si>
  <si>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</si>
  <si>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</si>
  <si>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</si>
  <si>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</si>
  <si>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</si>
  <si>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</si>
  <si>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</si>
  <si>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</si>
  <si>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</si>
  <si>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</si>
  <si>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</si>
  <si>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</si>
  <si>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</si>
  <si>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</si>
  <si>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</si>
  <si>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</si>
  <si>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</si>
  <si>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</si>
  <si>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</si>
  <si>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</si>
  <si>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</si>
  <si>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</si>
  <si>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</si>
  <si>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</si>
  <si>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</si>
  <si>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</si>
  <si>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</si>
  <si>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</si>
  <si>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</si>
  <si>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</si>
  <si>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</si>
  <si>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</si>
  <si>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31/07/18 - VENCIMENTO 07/08/18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</si>
</sst>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139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510253</v>
      </c>
      <c r="C7" s="9">
        <f t="shared" si="0"/>
        <v>652480</v>
      </c>
      <c r="D7" s="9">
        <f t="shared" si="0"/>
        <v>656699</v>
      </c>
      <c r="E7" s="9">
        <f t="shared" si="0"/>
        <v>457591</v>
      </c>
      <c r="F7" s="9">
        <f t="shared" si="0"/>
        <v>408662</v>
      </c>
      <c r="G7" s="9">
        <f t="shared" si="0"/>
        <v>1084955</v>
      </c>
      <c r="H7" s="9">
        <f t="shared" si="0"/>
        <v>471594</v>
      </c>
      <c r="I7" s="9">
        <f t="shared" si="0"/>
        <v>104682</v>
      </c>
      <c r="J7" s="9">
        <f t="shared" si="0"/>
        <v>274019</v>
      </c>
      <c r="K7" s="9">
        <f t="shared" si="0"/>
        <v>232382</v>
      </c>
      <c r="L7" s="9">
        <f t="shared" si="0"/>
        <v>4853317</v>
      </c>
      <c r="M7" s="49"/>
    </row>
    <row r="8" spans="1:12" ht="17.25" customHeight="1">
      <c r="A8" s="10" t="s">
        <v>95</v>
      </c>
      <c r="B8" s="11">
        <f>B9+B12+B16</f>
        <v>266897</v>
      </c>
      <c r="C8" s="11">
        <f aca="true" t="shared" si="1" ref="C8:K8">C9+C12+C16</f>
        <v>351066</v>
      </c>
      <c r="D8" s="11">
        <f t="shared" si="1"/>
        <v>327494</v>
      </c>
      <c r="E8" s="11">
        <f t="shared" si="1"/>
        <v>245395</v>
      </c>
      <c r="F8" s="11">
        <f t="shared" si="1"/>
        <v>201954</v>
      </c>
      <c r="G8" s="11">
        <f t="shared" si="1"/>
        <v>548555</v>
      </c>
      <c r="H8" s="11">
        <f t="shared" si="1"/>
        <v>265455</v>
      </c>
      <c r="I8" s="11">
        <f t="shared" si="1"/>
        <v>50531</v>
      </c>
      <c r="J8" s="11">
        <f t="shared" si="1"/>
        <v>139150</v>
      </c>
      <c r="K8" s="11">
        <f t="shared" si="1"/>
        <v>126864</v>
      </c>
      <c r="L8" s="11">
        <f aca="true" t="shared" si="2" ref="L8:L27">SUM(B8:K8)</f>
        <v>2523361</v>
      </c>
    </row>
    <row r="9" spans="1:12" ht="17.25" customHeight="1">
      <c r="A9" s="15" t="s">
        <v>16</v>
      </c>
      <c r="B9" s="13">
        <f>+B10+B11</f>
        <v>33771</v>
      </c>
      <c r="C9" s="13">
        <f aca="true" t="shared" si="3" ref="C9:K9">+C10+C11</f>
        <v>47531</v>
      </c>
      <c r="D9" s="13">
        <f t="shared" si="3"/>
        <v>38469</v>
      </c>
      <c r="E9" s="13">
        <f t="shared" si="3"/>
        <v>31481</v>
      </c>
      <c r="F9" s="13">
        <f t="shared" si="3"/>
        <v>21454</v>
      </c>
      <c r="G9" s="13">
        <f t="shared" si="3"/>
        <v>47782</v>
      </c>
      <c r="H9" s="13">
        <f t="shared" si="3"/>
        <v>41586</v>
      </c>
      <c r="I9" s="13">
        <f t="shared" si="3"/>
        <v>7585</v>
      </c>
      <c r="J9" s="13">
        <f t="shared" si="3"/>
        <v>15404</v>
      </c>
      <c r="K9" s="13">
        <f t="shared" si="3"/>
        <v>15504</v>
      </c>
      <c r="L9" s="11">
        <f t="shared" si="2"/>
        <v>300567</v>
      </c>
    </row>
    <row r="10" spans="1:12" ht="17.25" customHeight="1">
      <c r="A10" s="29" t="s">
        <v>17</v>
      </c>
      <c r="B10" s="13">
        <v>33771</v>
      </c>
      <c r="C10" s="13">
        <v>47531</v>
      </c>
      <c r="D10" s="13">
        <v>38469</v>
      </c>
      <c r="E10" s="13">
        <v>31481</v>
      </c>
      <c r="F10" s="13">
        <v>21454</v>
      </c>
      <c r="G10" s="13">
        <v>47782</v>
      </c>
      <c r="H10" s="13">
        <v>41586</v>
      </c>
      <c r="I10" s="13">
        <v>7585</v>
      </c>
      <c r="J10" s="13">
        <v>15404</v>
      </c>
      <c r="K10" s="13">
        <v>15504</v>
      </c>
      <c r="L10" s="11">
        <f t="shared" si="2"/>
        <v>300567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221810</v>
      </c>
      <c r="C12" s="17">
        <f t="shared" si="4"/>
        <v>287815</v>
      </c>
      <c r="D12" s="17">
        <f t="shared" si="4"/>
        <v>274648</v>
      </c>
      <c r="E12" s="17">
        <f t="shared" si="4"/>
        <v>203647</v>
      </c>
      <c r="F12" s="17">
        <f t="shared" si="4"/>
        <v>169680</v>
      </c>
      <c r="G12" s="17">
        <f t="shared" si="4"/>
        <v>472154</v>
      </c>
      <c r="H12" s="17">
        <f t="shared" si="4"/>
        <v>212575</v>
      </c>
      <c r="I12" s="17">
        <f t="shared" si="4"/>
        <v>40368</v>
      </c>
      <c r="J12" s="17">
        <f t="shared" si="4"/>
        <v>117648</v>
      </c>
      <c r="K12" s="17">
        <f t="shared" si="4"/>
        <v>105557</v>
      </c>
      <c r="L12" s="11">
        <f t="shared" si="2"/>
        <v>2105902</v>
      </c>
    </row>
    <row r="13" spans="1:14" s="68" customFormat="1" ht="17.25" customHeight="1">
      <c r="A13" s="75" t="s">
        <v>19</v>
      </c>
      <c r="B13" s="76">
        <v>109036</v>
      </c>
      <c r="C13" s="76">
        <v>150113</v>
      </c>
      <c r="D13" s="76">
        <v>148084</v>
      </c>
      <c r="E13" s="76">
        <v>104950</v>
      </c>
      <c r="F13" s="76">
        <v>89196</v>
      </c>
      <c r="G13" s="76">
        <v>228515</v>
      </c>
      <c r="H13" s="76">
        <v>102459</v>
      </c>
      <c r="I13" s="76">
        <v>23139</v>
      </c>
      <c r="J13" s="76">
        <v>62549</v>
      </c>
      <c r="K13" s="76">
        <v>52103</v>
      </c>
      <c r="L13" s="77">
        <f t="shared" si="2"/>
        <v>1070144</v>
      </c>
      <c r="M13" s="78"/>
      <c r="N13" s="79"/>
    </row>
    <row r="14" spans="1:13" s="68" customFormat="1" ht="17.25" customHeight="1">
      <c r="A14" s="75" t="s">
        <v>20</v>
      </c>
      <c r="B14" s="76">
        <v>107981</v>
      </c>
      <c r="C14" s="76">
        <v>130286</v>
      </c>
      <c r="D14" s="76">
        <v>121536</v>
      </c>
      <c r="E14" s="76">
        <v>93909</v>
      </c>
      <c r="F14" s="76">
        <v>77281</v>
      </c>
      <c r="G14" s="76">
        <v>235497</v>
      </c>
      <c r="H14" s="76">
        <v>102305</v>
      </c>
      <c r="I14" s="76">
        <v>16157</v>
      </c>
      <c r="J14" s="76">
        <v>53368</v>
      </c>
      <c r="K14" s="76">
        <v>51399</v>
      </c>
      <c r="L14" s="77">
        <f t="shared" si="2"/>
        <v>989719</v>
      </c>
      <c r="M14" s="78"/>
    </row>
    <row r="15" spans="1:12" ht="17.25" customHeight="1">
      <c r="A15" s="14" t="s">
        <v>21</v>
      </c>
      <c r="B15" s="13">
        <v>4793</v>
      </c>
      <c r="C15" s="13">
        <v>7416</v>
      </c>
      <c r="D15" s="13">
        <v>5028</v>
      </c>
      <c r="E15" s="13">
        <v>4788</v>
      </c>
      <c r="F15" s="13">
        <v>3203</v>
      </c>
      <c r="G15" s="13">
        <v>8142</v>
      </c>
      <c r="H15" s="13">
        <v>7811</v>
      </c>
      <c r="I15" s="13">
        <v>1072</v>
      </c>
      <c r="J15" s="13">
        <v>1731</v>
      </c>
      <c r="K15" s="13">
        <v>2055</v>
      </c>
      <c r="L15" s="11">
        <f t="shared" si="2"/>
        <v>46039</v>
      </c>
    </row>
    <row r="16" spans="1:12" ht="17.25" customHeight="1">
      <c r="A16" s="15" t="s">
        <v>91</v>
      </c>
      <c r="B16" s="13">
        <f>B17+B18+B19</f>
        <v>11316</v>
      </c>
      <c r="C16" s="13">
        <f aca="true" t="shared" si="5" ref="C16:K16">C17+C18+C19</f>
        <v>15720</v>
      </c>
      <c r="D16" s="13">
        <f t="shared" si="5"/>
        <v>14377</v>
      </c>
      <c r="E16" s="13">
        <f t="shared" si="5"/>
        <v>10267</v>
      </c>
      <c r="F16" s="13">
        <f t="shared" si="5"/>
        <v>10820</v>
      </c>
      <c r="G16" s="13">
        <f t="shared" si="5"/>
        <v>28619</v>
      </c>
      <c r="H16" s="13">
        <f t="shared" si="5"/>
        <v>11294</v>
      </c>
      <c r="I16" s="13">
        <f t="shared" si="5"/>
        <v>2578</v>
      </c>
      <c r="J16" s="13">
        <f t="shared" si="5"/>
        <v>6098</v>
      </c>
      <c r="K16" s="13">
        <f t="shared" si="5"/>
        <v>5803</v>
      </c>
      <c r="L16" s="11">
        <f t="shared" si="2"/>
        <v>116892</v>
      </c>
    </row>
    <row r="17" spans="1:12" ht="17.25" customHeight="1">
      <c r="A17" s="14" t="s">
        <v>92</v>
      </c>
      <c r="B17" s="13">
        <v>11281</v>
      </c>
      <c r="C17" s="13">
        <v>15685</v>
      </c>
      <c r="D17" s="13">
        <v>14346</v>
      </c>
      <c r="E17" s="13">
        <v>10249</v>
      </c>
      <c r="F17" s="13">
        <v>10794</v>
      </c>
      <c r="G17" s="13">
        <v>28551</v>
      </c>
      <c r="H17" s="13">
        <v>11272</v>
      </c>
      <c r="I17" s="13">
        <v>2574</v>
      </c>
      <c r="J17" s="13">
        <v>6088</v>
      </c>
      <c r="K17" s="13">
        <v>5793</v>
      </c>
      <c r="L17" s="11">
        <f t="shared" si="2"/>
        <v>116633</v>
      </c>
    </row>
    <row r="18" spans="1:12" ht="17.25" customHeight="1">
      <c r="A18" s="14" t="s">
        <v>93</v>
      </c>
      <c r="B18" s="13">
        <v>18</v>
      </c>
      <c r="C18" s="13">
        <v>25</v>
      </c>
      <c r="D18" s="13">
        <v>17</v>
      </c>
      <c r="E18" s="13">
        <v>12</v>
      </c>
      <c r="F18" s="13">
        <v>17</v>
      </c>
      <c r="G18" s="13">
        <v>36</v>
      </c>
      <c r="H18" s="13">
        <v>20</v>
      </c>
      <c r="I18" s="13">
        <v>4</v>
      </c>
      <c r="J18" s="13">
        <v>8</v>
      </c>
      <c r="K18" s="13">
        <v>6</v>
      </c>
      <c r="L18" s="11">
        <f t="shared" si="2"/>
        <v>163</v>
      </c>
    </row>
    <row r="19" spans="1:12" ht="17.25" customHeight="1">
      <c r="A19" s="14" t="s">
        <v>94</v>
      </c>
      <c r="B19" s="13">
        <v>17</v>
      </c>
      <c r="C19" s="13">
        <v>10</v>
      </c>
      <c r="D19" s="13">
        <v>14</v>
      </c>
      <c r="E19" s="13">
        <v>6</v>
      </c>
      <c r="F19" s="13">
        <v>9</v>
      </c>
      <c r="G19" s="13">
        <v>32</v>
      </c>
      <c r="H19" s="13">
        <v>2</v>
      </c>
      <c r="I19" s="13">
        <v>0</v>
      </c>
      <c r="J19" s="13">
        <v>2</v>
      </c>
      <c r="K19" s="13">
        <v>4</v>
      </c>
      <c r="L19" s="11">
        <f t="shared" si="2"/>
        <v>96</v>
      </c>
    </row>
    <row r="20" spans="1:12" ht="17.25" customHeight="1">
      <c r="A20" s="16" t="s">
        <v>22</v>
      </c>
      <c r="B20" s="11">
        <f>+B21+B22+B23</f>
        <v>160916</v>
      </c>
      <c r="C20" s="11">
        <f aca="true" t="shared" si="6" ref="C20:K20">+C21+C22+C23</f>
        <v>181920</v>
      </c>
      <c r="D20" s="11">
        <f t="shared" si="6"/>
        <v>200323</v>
      </c>
      <c r="E20" s="11">
        <f t="shared" si="6"/>
        <v>129635</v>
      </c>
      <c r="F20" s="11">
        <f t="shared" si="6"/>
        <v>143145</v>
      </c>
      <c r="G20" s="11">
        <f t="shared" si="6"/>
        <v>397895</v>
      </c>
      <c r="H20" s="11">
        <f t="shared" si="6"/>
        <v>131620</v>
      </c>
      <c r="I20" s="11">
        <f t="shared" si="6"/>
        <v>31525</v>
      </c>
      <c r="J20" s="11">
        <f t="shared" si="6"/>
        <v>80028</v>
      </c>
      <c r="K20" s="11">
        <f t="shared" si="6"/>
        <v>68882</v>
      </c>
      <c r="L20" s="11">
        <f t="shared" si="2"/>
        <v>1525889</v>
      </c>
    </row>
    <row r="21" spans="1:13" s="68" customFormat="1" ht="17.25" customHeight="1">
      <c r="A21" s="61" t="s">
        <v>23</v>
      </c>
      <c r="B21" s="76">
        <v>86568</v>
      </c>
      <c r="C21" s="76">
        <v>107667</v>
      </c>
      <c r="D21" s="76">
        <v>120458</v>
      </c>
      <c r="E21" s="76">
        <v>74937</v>
      </c>
      <c r="F21" s="76">
        <v>83451</v>
      </c>
      <c r="G21" s="76">
        <v>210854</v>
      </c>
      <c r="H21" s="76">
        <v>74448</v>
      </c>
      <c r="I21" s="76">
        <v>19946</v>
      </c>
      <c r="J21" s="76">
        <v>47157</v>
      </c>
      <c r="K21" s="76">
        <v>37694</v>
      </c>
      <c r="L21" s="77">
        <f t="shared" si="2"/>
        <v>863180</v>
      </c>
      <c r="M21" s="78"/>
    </row>
    <row r="22" spans="1:13" s="68" customFormat="1" ht="17.25" customHeight="1">
      <c r="A22" s="61" t="s">
        <v>24</v>
      </c>
      <c r="B22" s="76">
        <v>72091</v>
      </c>
      <c r="C22" s="76">
        <v>71359</v>
      </c>
      <c r="D22" s="76">
        <v>77413</v>
      </c>
      <c r="E22" s="76">
        <v>52905</v>
      </c>
      <c r="F22" s="76">
        <v>58034</v>
      </c>
      <c r="G22" s="76">
        <v>182994</v>
      </c>
      <c r="H22" s="76">
        <v>54478</v>
      </c>
      <c r="I22" s="76">
        <v>11104</v>
      </c>
      <c r="J22" s="76">
        <v>32069</v>
      </c>
      <c r="K22" s="76">
        <v>30349</v>
      </c>
      <c r="L22" s="77">
        <f t="shared" si="2"/>
        <v>642796</v>
      </c>
      <c r="M22" s="78"/>
    </row>
    <row r="23" spans="1:12" ht="17.25" customHeight="1">
      <c r="A23" s="12" t="s">
        <v>25</v>
      </c>
      <c r="B23" s="13">
        <v>2257</v>
      </c>
      <c r="C23" s="13">
        <v>2894</v>
      </c>
      <c r="D23" s="13">
        <v>2452</v>
      </c>
      <c r="E23" s="13">
        <v>1793</v>
      </c>
      <c r="F23" s="13">
        <v>1660</v>
      </c>
      <c r="G23" s="13">
        <v>4047</v>
      </c>
      <c r="H23" s="13">
        <v>2694</v>
      </c>
      <c r="I23" s="13">
        <v>475</v>
      </c>
      <c r="J23" s="13">
        <v>802</v>
      </c>
      <c r="K23" s="13">
        <v>839</v>
      </c>
      <c r="L23" s="11">
        <f t="shared" si="2"/>
        <v>19913</v>
      </c>
    </row>
    <row r="24" spans="1:13" ht="17.25" customHeight="1">
      <c r="A24" s="16" t="s">
        <v>26</v>
      </c>
      <c r="B24" s="13">
        <f>+B25+B26</f>
        <v>82440</v>
      </c>
      <c r="C24" s="13">
        <f aca="true" t="shared" si="7" ref="C24:K24">+C25+C26</f>
        <v>119494</v>
      </c>
      <c r="D24" s="13">
        <f t="shared" si="7"/>
        <v>128882</v>
      </c>
      <c r="E24" s="13">
        <f t="shared" si="7"/>
        <v>82561</v>
      </c>
      <c r="F24" s="13">
        <f t="shared" si="7"/>
        <v>63563</v>
      </c>
      <c r="G24" s="13">
        <f t="shared" si="7"/>
        <v>138505</v>
      </c>
      <c r="H24" s="13">
        <f t="shared" si="7"/>
        <v>69778</v>
      </c>
      <c r="I24" s="13">
        <f t="shared" si="7"/>
        <v>22626</v>
      </c>
      <c r="J24" s="13">
        <f t="shared" si="7"/>
        <v>54841</v>
      </c>
      <c r="K24" s="13">
        <f t="shared" si="7"/>
        <v>36636</v>
      </c>
      <c r="L24" s="11">
        <f t="shared" si="2"/>
        <v>799326</v>
      </c>
      <c r="M24" s="50"/>
    </row>
    <row r="25" spans="1:13" ht="17.25" customHeight="1">
      <c r="A25" s="12" t="s">
        <v>112</v>
      </c>
      <c r="B25" s="13">
        <v>62796</v>
      </c>
      <c r="C25" s="13">
        <v>94985</v>
      </c>
      <c r="D25" s="13">
        <v>102366</v>
      </c>
      <c r="E25" s="13">
        <v>66602</v>
      </c>
      <c r="F25" s="13">
        <v>49595</v>
      </c>
      <c r="G25" s="13">
        <v>108529</v>
      </c>
      <c r="H25" s="13">
        <v>54332</v>
      </c>
      <c r="I25" s="13">
        <v>18890</v>
      </c>
      <c r="J25" s="13">
        <v>43058</v>
      </c>
      <c r="K25" s="13">
        <v>28986</v>
      </c>
      <c r="L25" s="11">
        <f t="shared" si="2"/>
        <v>630139</v>
      </c>
      <c r="M25" s="49"/>
    </row>
    <row r="26" spans="1:13" ht="17.25" customHeight="1">
      <c r="A26" s="12" t="s">
        <v>113</v>
      </c>
      <c r="B26" s="13">
        <v>19644</v>
      </c>
      <c r="C26" s="13">
        <v>24509</v>
      </c>
      <c r="D26" s="13">
        <v>26516</v>
      </c>
      <c r="E26" s="13">
        <v>15959</v>
      </c>
      <c r="F26" s="13">
        <v>13968</v>
      </c>
      <c r="G26" s="13">
        <v>29976</v>
      </c>
      <c r="H26" s="13">
        <v>15446</v>
      </c>
      <c r="I26" s="13">
        <v>3736</v>
      </c>
      <c r="J26" s="13">
        <v>11783</v>
      </c>
      <c r="K26" s="13">
        <v>7650</v>
      </c>
      <c r="L26" s="11">
        <f t="shared" si="2"/>
        <v>169187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4741</v>
      </c>
      <c r="I27" s="11">
        <v>0</v>
      </c>
      <c r="J27" s="11">
        <v>0</v>
      </c>
      <c r="K27" s="11">
        <v>0</v>
      </c>
      <c r="L27" s="11">
        <f t="shared" si="2"/>
        <v>4741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18554.7</v>
      </c>
      <c r="I35" s="19">
        <v>0</v>
      </c>
      <c r="J35" s="19">
        <v>0</v>
      </c>
      <c r="K35" s="19">
        <v>0</v>
      </c>
      <c r="L35" s="23">
        <f>SUM(B35:K35)</f>
        <v>18554.7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1729567.7599999998</v>
      </c>
      <c r="C47" s="22">
        <f aca="true" t="shared" si="11" ref="C47:H47">+C48+C60</f>
        <v>2488912.1700000004</v>
      </c>
      <c r="D47" s="22">
        <f t="shared" si="11"/>
        <v>2829802.8899999997</v>
      </c>
      <c r="E47" s="22">
        <f t="shared" si="11"/>
        <v>1798349.76</v>
      </c>
      <c r="F47" s="22">
        <f t="shared" si="11"/>
        <v>1657658.54</v>
      </c>
      <c r="G47" s="22">
        <f t="shared" si="11"/>
        <v>3660433.78</v>
      </c>
      <c r="H47" s="22">
        <f t="shared" si="11"/>
        <v>1655228.12</v>
      </c>
      <c r="I47" s="22">
        <f>+I48+I60</f>
        <v>546218.1699999999</v>
      </c>
      <c r="J47" s="22">
        <f>+J48+J60</f>
        <v>958030.8599999999</v>
      </c>
      <c r="K47" s="22">
        <f>+K48+K60</f>
        <v>812845.0700000001</v>
      </c>
      <c r="L47" s="22">
        <f aca="true" t="shared" si="12" ref="L47:L60">SUM(B47:K47)</f>
        <v>18137047.12</v>
      </c>
    </row>
    <row r="48" spans="1:12" ht="17.25" customHeight="1">
      <c r="A48" s="16" t="s">
        <v>138</v>
      </c>
      <c r="B48" s="23">
        <f>SUM(B49:B59)</f>
        <v>1712555.6199999999</v>
      </c>
      <c r="C48" s="23">
        <f aca="true" t="shared" si="13" ref="C48:K48">SUM(C49:C59)</f>
        <v>2464274.8600000003</v>
      </c>
      <c r="D48" s="23">
        <f t="shared" si="13"/>
        <v>2804913.4899999998</v>
      </c>
      <c r="E48" s="23">
        <f t="shared" si="13"/>
        <v>1774912</v>
      </c>
      <c r="F48" s="23">
        <f t="shared" si="13"/>
        <v>1643226.5</v>
      </c>
      <c r="G48" s="23">
        <f t="shared" si="13"/>
        <v>3633533.11</v>
      </c>
      <c r="H48" s="23">
        <f t="shared" si="13"/>
        <v>1637939.8</v>
      </c>
      <c r="I48" s="23">
        <f t="shared" si="13"/>
        <v>546218.1699999999</v>
      </c>
      <c r="J48" s="23">
        <f t="shared" si="13"/>
        <v>944006.5299999999</v>
      </c>
      <c r="K48" s="23">
        <f t="shared" si="13"/>
        <v>812845.0700000001</v>
      </c>
      <c r="L48" s="23">
        <f t="shared" si="12"/>
        <v>17974425.150000002</v>
      </c>
    </row>
    <row r="49" spans="1:12" ht="17.25" customHeight="1">
      <c r="A49" s="34" t="s">
        <v>43</v>
      </c>
      <c r="B49" s="23">
        <f aca="true" t="shared" si="14" ref="B49:H49">ROUND(B30*B7,2)</f>
        <v>1608470.53</v>
      </c>
      <c r="C49" s="23">
        <f t="shared" si="14"/>
        <v>2301492.7</v>
      </c>
      <c r="D49" s="23">
        <f t="shared" si="14"/>
        <v>2551472.62</v>
      </c>
      <c r="E49" s="23">
        <f t="shared" si="14"/>
        <v>1545467.84</v>
      </c>
      <c r="F49" s="23">
        <f t="shared" si="14"/>
        <v>1395376.4</v>
      </c>
      <c r="G49" s="23">
        <f t="shared" si="14"/>
        <v>3060007.08</v>
      </c>
      <c r="H49" s="23">
        <f t="shared" si="14"/>
        <v>1525087.84</v>
      </c>
      <c r="I49" s="23">
        <f>ROUND(I30*I7,2)</f>
        <v>545152.45</v>
      </c>
      <c r="J49" s="23">
        <f>ROUND(J30*J7,2)</f>
        <v>893849.98</v>
      </c>
      <c r="K49" s="23">
        <f>ROUND(K30*K7,2)</f>
        <v>748014.42</v>
      </c>
      <c r="L49" s="23">
        <f t="shared" si="12"/>
        <v>16174391.86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18554.7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18554.7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3795.4</v>
      </c>
      <c r="L57" s="23">
        <f t="shared" si="12"/>
        <v>3795.4</v>
      </c>
    </row>
    <row r="58" spans="1:12" ht="17.25" customHeight="1">
      <c r="A58" s="12" t="s">
        <v>137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36">
        <f t="shared" si="12"/>
        <v>385011.92000000004</v>
      </c>
    </row>
    <row r="59" spans="1:12" ht="17.25" customHeight="1">
      <c r="A59" s="12" t="s">
        <v>141</v>
      </c>
      <c r="B59" s="36">
        <v>60893.02</v>
      </c>
      <c r="C59" s="36">
        <v>100126.56</v>
      </c>
      <c r="D59" s="36">
        <v>180291.73</v>
      </c>
      <c r="E59" s="36">
        <v>188670.16</v>
      </c>
      <c r="F59" s="36">
        <v>193091.83</v>
      </c>
      <c r="G59" s="36">
        <v>492836.13</v>
      </c>
      <c r="H59" s="36">
        <v>53912.91</v>
      </c>
      <c r="I59" s="19">
        <v>0</v>
      </c>
      <c r="J59" s="36">
        <v>24312.32</v>
      </c>
      <c r="K59" s="36">
        <v>59130.65</v>
      </c>
      <c r="L59" s="36">
        <f t="shared" si="12"/>
        <v>1353265.3099999998</v>
      </c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19">
        <v>0</v>
      </c>
      <c r="L60" s="36">
        <f t="shared" si="12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+B65+B72+B107+B108</f>
        <v>-338032.22000000003</v>
      </c>
      <c r="C64" s="35">
        <f t="shared" si="15"/>
        <v>-221880.61</v>
      </c>
      <c r="D64" s="35">
        <f t="shared" si="15"/>
        <v>-234034.78</v>
      </c>
      <c r="E64" s="35">
        <f t="shared" si="15"/>
        <v>-352977.6</v>
      </c>
      <c r="F64" s="35">
        <f t="shared" si="15"/>
        <v>-357752.32999999996</v>
      </c>
      <c r="G64" s="35">
        <f t="shared" si="15"/>
        <v>-429888.08999999997</v>
      </c>
      <c r="H64" s="35">
        <f t="shared" si="15"/>
        <v>-180663.04</v>
      </c>
      <c r="I64" s="35">
        <f t="shared" si="15"/>
        <v>-143254.38</v>
      </c>
      <c r="J64" s="35">
        <f t="shared" si="15"/>
        <v>-71993.62</v>
      </c>
      <c r="K64" s="35">
        <f t="shared" si="15"/>
        <v>-68836</v>
      </c>
      <c r="L64" s="35">
        <f aca="true" t="shared" si="16" ref="L64:L114">SUM(B64:K64)</f>
        <v>-2399312.67</v>
      </c>
    </row>
    <row r="65" spans="1:12" ht="18.75" customHeight="1">
      <c r="A65" s="16" t="s">
        <v>73</v>
      </c>
      <c r="B65" s="35">
        <f aca="true" t="shared" si="17" ref="B65:K65">B66+B67+B68+B69+B70+B71</f>
        <v>-323521.27</v>
      </c>
      <c r="C65" s="35">
        <f t="shared" si="17"/>
        <v>-196773.18</v>
      </c>
      <c r="D65" s="35">
        <f t="shared" si="17"/>
        <v>-213046.8</v>
      </c>
      <c r="E65" s="35">
        <f t="shared" si="17"/>
        <v>-339012.83999999997</v>
      </c>
      <c r="F65" s="35">
        <f t="shared" si="17"/>
        <v>-345001.36</v>
      </c>
      <c r="G65" s="35">
        <f t="shared" si="17"/>
        <v>-399638.08999999997</v>
      </c>
      <c r="H65" s="35">
        <f t="shared" si="17"/>
        <v>-166344</v>
      </c>
      <c r="I65" s="35">
        <f t="shared" si="17"/>
        <v>-30340</v>
      </c>
      <c r="J65" s="35">
        <f t="shared" si="17"/>
        <v>-61616</v>
      </c>
      <c r="K65" s="35">
        <f t="shared" si="17"/>
        <v>-62016</v>
      </c>
      <c r="L65" s="35">
        <f t="shared" si="16"/>
        <v>-2137309.5399999996</v>
      </c>
    </row>
    <row r="66" spans="1:12" ht="18.75" customHeight="1">
      <c r="A66" s="12" t="s">
        <v>74</v>
      </c>
      <c r="B66" s="35">
        <f>-ROUND(B9*$D$3,2)</f>
        <v>-135084</v>
      </c>
      <c r="C66" s="35">
        <f aca="true" t="shared" si="18" ref="C66:K66">-ROUND(C9*$D$3,2)</f>
        <v>-190124</v>
      </c>
      <c r="D66" s="35">
        <f t="shared" si="18"/>
        <v>-153876</v>
      </c>
      <c r="E66" s="35">
        <f t="shared" si="18"/>
        <v>-125924</v>
      </c>
      <c r="F66" s="35">
        <f t="shared" si="18"/>
        <v>-85816</v>
      </c>
      <c r="G66" s="35">
        <f t="shared" si="18"/>
        <v>-191128</v>
      </c>
      <c r="H66" s="35">
        <f t="shared" si="18"/>
        <v>-166344</v>
      </c>
      <c r="I66" s="35">
        <f t="shared" si="18"/>
        <v>-30340</v>
      </c>
      <c r="J66" s="35">
        <f t="shared" si="18"/>
        <v>-61616</v>
      </c>
      <c r="K66" s="35">
        <f t="shared" si="18"/>
        <v>-62016</v>
      </c>
      <c r="L66" s="35">
        <f t="shared" si="16"/>
        <v>-1202268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-1188</v>
      </c>
      <c r="C68" s="35">
        <v>-196</v>
      </c>
      <c r="D68" s="35">
        <v>-412</v>
      </c>
      <c r="E68" s="35">
        <v>-884</v>
      </c>
      <c r="F68" s="35">
        <v>-1084</v>
      </c>
      <c r="G68" s="35">
        <v>-472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-4236</v>
      </c>
    </row>
    <row r="69" spans="1:12" ht="18.75" customHeight="1">
      <c r="A69" s="12" t="s">
        <v>103</v>
      </c>
      <c r="B69" s="35">
        <v>-8736</v>
      </c>
      <c r="C69" s="35">
        <v>-1820</v>
      </c>
      <c r="D69" s="35">
        <v>-3332</v>
      </c>
      <c r="E69" s="35">
        <v>-4508</v>
      </c>
      <c r="F69" s="35">
        <v>-3668</v>
      </c>
      <c r="G69" s="35">
        <v>-1960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-24024</v>
      </c>
    </row>
    <row r="70" spans="1:12" ht="18.75" customHeight="1">
      <c r="A70" s="12" t="s">
        <v>52</v>
      </c>
      <c r="B70" s="35">
        <v>-178513.27</v>
      </c>
      <c r="C70" s="35">
        <v>-4633.18</v>
      </c>
      <c r="D70" s="35">
        <v>-55426.8</v>
      </c>
      <c r="E70" s="35">
        <v>-207696.84</v>
      </c>
      <c r="F70" s="35">
        <v>-254433.36</v>
      </c>
      <c r="G70" s="35">
        <v>-206078.09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-906781.5399999999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61" t="s">
        <v>78</v>
      </c>
      <c r="B72" s="64">
        <f>SUM(B73:B106)</f>
        <v>-14510.95</v>
      </c>
      <c r="C72" s="64">
        <f>SUM(C73:C106)</f>
        <v>-25107.43</v>
      </c>
      <c r="D72" s="35">
        <f>SUM(D73:D106)</f>
        <v>-20987.98</v>
      </c>
      <c r="E72" s="35">
        <v>-13964.76</v>
      </c>
      <c r="F72" s="35">
        <f>SUM(F73:F106)</f>
        <v>-12750.97</v>
      </c>
      <c r="G72" s="35">
        <f>SUM(G73:G106)</f>
        <v>-30250</v>
      </c>
      <c r="H72" s="35">
        <v>-14319.04</v>
      </c>
      <c r="I72" s="35">
        <f>SUM(I73:I106)</f>
        <v>-112914.38</v>
      </c>
      <c r="J72" s="35">
        <v>-10377.62</v>
      </c>
      <c r="K72" s="35">
        <v>-6820</v>
      </c>
      <c r="L72" s="64">
        <f t="shared" si="16"/>
        <v>-262003.13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-47.35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-1067.5</v>
      </c>
      <c r="E75" s="19">
        <v>0</v>
      </c>
      <c r="F75" s="35">
        <v>-380.5</v>
      </c>
      <c r="G75" s="19">
        <v>0</v>
      </c>
      <c r="H75" s="19">
        <v>0</v>
      </c>
      <c r="I75" s="44">
        <v>-2488.97</v>
      </c>
      <c r="J75" s="19">
        <v>0</v>
      </c>
      <c r="K75" s="19">
        <v>0</v>
      </c>
      <c r="L75" s="64">
        <f t="shared" si="16"/>
        <v>-3936.97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-14510.95</v>
      </c>
      <c r="C77" s="35">
        <v>-21065.23</v>
      </c>
      <c r="D77" s="35">
        <v>-19913.8</v>
      </c>
      <c r="E77" s="35">
        <v>-13964.76</v>
      </c>
      <c r="F77" s="35">
        <v>-12370.47</v>
      </c>
      <c r="G77" s="35">
        <v>-29243.32</v>
      </c>
      <c r="H77" s="35">
        <v>-14319.04</v>
      </c>
      <c r="I77" s="35">
        <v>-5033.81</v>
      </c>
      <c r="J77" s="35">
        <v>-10377.62</v>
      </c>
      <c r="K77" s="35">
        <v>-6820</v>
      </c>
      <c r="L77" s="64">
        <f t="shared" si="16"/>
        <v>-147619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64">
        <v>-4008.21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64">
        <f t="shared" si="16"/>
        <v>-4008.21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6" t="s">
        <v>116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  <c r="L107" s="19">
        <f t="shared" si="16"/>
        <v>0</v>
      </c>
      <c r="M107" s="52"/>
    </row>
    <row r="108" spans="1:13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3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6"/>
        <v>0</v>
      </c>
      <c r="M109" s="51"/>
    </row>
    <row r="110" spans="1:13" ht="18.75" customHeight="1">
      <c r="A110" s="16" t="s">
        <v>81</v>
      </c>
      <c r="B110" s="24">
        <f aca="true" t="shared" si="19" ref="B110:H110">+B111+B112</f>
        <v>1374523.4</v>
      </c>
      <c r="C110" s="24">
        <f t="shared" si="19"/>
        <v>2242428.24</v>
      </c>
      <c r="D110" s="24">
        <f t="shared" si="19"/>
        <v>2595768.11</v>
      </c>
      <c r="E110" s="24">
        <f t="shared" si="19"/>
        <v>1445372.1600000001</v>
      </c>
      <c r="F110" s="24">
        <f t="shared" si="19"/>
        <v>1299906.2100000002</v>
      </c>
      <c r="G110" s="24">
        <f t="shared" si="19"/>
        <v>3230545.69</v>
      </c>
      <c r="H110" s="24">
        <f t="shared" si="19"/>
        <v>1457276.76</v>
      </c>
      <c r="I110" s="24">
        <f>+I111+I112</f>
        <v>402963.7899999999</v>
      </c>
      <c r="J110" s="24">
        <f>+J111+J112</f>
        <v>886037.2399999999</v>
      </c>
      <c r="K110" s="24">
        <f>+K111+K112</f>
        <v>744009.0700000001</v>
      </c>
      <c r="L110" s="45">
        <f t="shared" si="16"/>
        <v>15678830.67</v>
      </c>
      <c r="M110" s="73"/>
    </row>
    <row r="111" spans="1:13" ht="18" customHeight="1">
      <c r="A111" s="16" t="s">
        <v>80</v>
      </c>
      <c r="B111" s="24">
        <f aca="true" t="shared" si="20" ref="B111:K111">+B48+B65+B72+B107</f>
        <v>1374523.4</v>
      </c>
      <c r="C111" s="24">
        <f>IF(C112=0,+C48+C65+C72+C107-C74,+C48+C65+C107)</f>
        <v>2242428.24</v>
      </c>
      <c r="D111" s="24">
        <f t="shared" si="20"/>
        <v>2570878.71</v>
      </c>
      <c r="E111" s="24">
        <f t="shared" si="20"/>
        <v>1421934.4000000001</v>
      </c>
      <c r="F111" s="24">
        <f t="shared" si="20"/>
        <v>1285474.1700000002</v>
      </c>
      <c r="G111" s="24">
        <f t="shared" si="20"/>
        <v>3203645.02</v>
      </c>
      <c r="H111" s="24">
        <f t="shared" si="20"/>
        <v>1457276.76</v>
      </c>
      <c r="I111" s="24">
        <f t="shared" si="20"/>
        <v>402963.7899999999</v>
      </c>
      <c r="J111" s="24">
        <f t="shared" si="20"/>
        <v>872012.9099999999</v>
      </c>
      <c r="K111" s="24">
        <f t="shared" si="20"/>
        <v>744009.0700000001</v>
      </c>
      <c r="L111" s="45">
        <f t="shared" si="16"/>
        <v>15575146.469999999</v>
      </c>
      <c r="M111" s="51"/>
    </row>
    <row r="112" spans="1:13" ht="18.75" customHeight="1">
      <c r="A112" s="16" t="s">
        <v>97</v>
      </c>
      <c r="B112" s="24">
        <f aca="true" t="shared" si="21" ref="B112:K112">IF(+B60+B108+B113&lt;0,0,(B60+B108+B113))</f>
        <v>0</v>
      </c>
      <c r="C112" s="24">
        <f t="shared" si="21"/>
        <v>0</v>
      </c>
      <c r="D112" s="24">
        <f t="shared" si="21"/>
        <v>24889.4</v>
      </c>
      <c r="E112" s="24">
        <f t="shared" si="21"/>
        <v>23437.76</v>
      </c>
      <c r="F112" s="24">
        <f t="shared" si="21"/>
        <v>14432.04</v>
      </c>
      <c r="G112" s="24">
        <f t="shared" si="21"/>
        <v>26900.67</v>
      </c>
      <c r="H112" s="24">
        <f t="shared" si="21"/>
        <v>0</v>
      </c>
      <c r="I112" s="19">
        <f t="shared" si="21"/>
        <v>0</v>
      </c>
      <c r="J112" s="24">
        <f t="shared" si="21"/>
        <v>14024.33</v>
      </c>
      <c r="K112" s="24">
        <f t="shared" si="21"/>
        <v>0</v>
      </c>
      <c r="L112" s="45">
        <f t="shared" si="16"/>
        <v>103684.2</v>
      </c>
      <c r="M112" s="74"/>
    </row>
    <row r="113" spans="1:14" ht="18.75" customHeight="1">
      <c r="A113" s="16" t="s">
        <v>82</v>
      </c>
      <c r="B113" s="64">
        <v>-19681.690000000002</v>
      </c>
      <c r="C113" s="64">
        <v>-57555.92999999997</v>
      </c>
      <c r="D113" s="19">
        <v>0</v>
      </c>
      <c r="E113" s="19">
        <v>0</v>
      </c>
      <c r="F113" s="19">
        <v>0</v>
      </c>
      <c r="G113" s="19">
        <v>0</v>
      </c>
      <c r="H113" s="64">
        <v>-48644.72999999999</v>
      </c>
      <c r="I113" s="19">
        <v>0</v>
      </c>
      <c r="J113" s="19">
        <v>0</v>
      </c>
      <c r="K113" s="19"/>
      <c r="L113" s="45">
        <f t="shared" si="16"/>
        <v>-125882.34999999995</v>
      </c>
      <c r="N113" s="54"/>
    </row>
    <row r="114" spans="1:12" ht="18.75" customHeight="1">
      <c r="A114" s="16" t="s">
        <v>98</v>
      </c>
      <c r="B114" s="64">
        <f>IF(B108+B60+B113&lt;0,B108+B60+B74+B113,0)</f>
        <v>-2669.550000000003</v>
      </c>
      <c r="C114" s="64">
        <f>IF(C108+C60+C113&lt;0,C108+C60+C74+C113,0)</f>
        <v>-32952.60999999997</v>
      </c>
      <c r="D114" s="19">
        <v>0</v>
      </c>
      <c r="E114" s="19">
        <v>0</v>
      </c>
      <c r="F114" s="19">
        <v>0</v>
      </c>
      <c r="G114" s="19">
        <v>0</v>
      </c>
      <c r="H114" s="64">
        <f>IF(H108+H60+H113&lt;0,H108+H60+H74+H113,0)</f>
        <v>-31356.40999999999</v>
      </c>
      <c r="I114" s="19">
        <v>0</v>
      </c>
      <c r="J114" s="19">
        <v>0</v>
      </c>
      <c r="K114" s="19"/>
      <c r="L114" s="45">
        <f t="shared" si="16"/>
        <v>-66978.56999999996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3" ht="18.75" customHeight="1">
      <c r="A118" s="25" t="s">
        <v>68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15678830.67</v>
      </c>
      <c r="M118" s="51"/>
    </row>
    <row r="119" spans="1:12" ht="18.75" customHeight="1">
      <c r="A119" s="26" t="s">
        <v>69</v>
      </c>
      <c r="B119" s="27">
        <v>174976.83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174976.83</v>
      </c>
    </row>
    <row r="120" spans="1:12" ht="18.75" customHeight="1">
      <c r="A120" s="26" t="s">
        <v>70</v>
      </c>
      <c r="B120" s="27">
        <v>1199546.57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1199546.57</v>
      </c>
    </row>
    <row r="121" spans="1:12" ht="18.75" customHeight="1">
      <c r="A121" s="26" t="s">
        <v>71</v>
      </c>
      <c r="B121" s="38">
        <v>0</v>
      </c>
      <c r="C121" s="27">
        <v>2242428.25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2242428.25</v>
      </c>
    </row>
    <row r="122" spans="1:12" ht="18.75" customHeight="1">
      <c r="A122" s="26" t="s">
        <v>72</v>
      </c>
      <c r="B122" s="38">
        <v>0</v>
      </c>
      <c r="C122" s="38">
        <v>0</v>
      </c>
      <c r="D122" s="27">
        <v>2415806.12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2" ref="L122:L139">SUM(B122:K122)</f>
        <v>2415806.12</v>
      </c>
    </row>
    <row r="123" spans="1:12" ht="18.75" customHeight="1">
      <c r="A123" s="26" t="s">
        <v>117</v>
      </c>
      <c r="B123" s="38">
        <v>0</v>
      </c>
      <c r="C123" s="38">
        <v>0</v>
      </c>
      <c r="D123" s="27">
        <v>179961.98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2"/>
        <v>179961.98</v>
      </c>
    </row>
    <row r="124" spans="1:12" ht="18.75" customHeight="1">
      <c r="A124" s="26" t="s">
        <v>118</v>
      </c>
      <c r="B124" s="38">
        <v>0</v>
      </c>
      <c r="C124" s="38">
        <v>0</v>
      </c>
      <c r="D124" s="38">
        <v>0</v>
      </c>
      <c r="E124" s="27">
        <v>1430918.44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2"/>
        <v>1430918.44</v>
      </c>
    </row>
    <row r="125" spans="1:12" ht="18.75" customHeight="1">
      <c r="A125" s="26" t="s">
        <v>119</v>
      </c>
      <c r="B125" s="38">
        <v>0</v>
      </c>
      <c r="C125" s="38">
        <v>0</v>
      </c>
      <c r="D125" s="38">
        <v>0</v>
      </c>
      <c r="E125" s="27">
        <v>14453.72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2"/>
        <v>14453.72</v>
      </c>
    </row>
    <row r="126" spans="1:12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27">
        <v>467274.21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2"/>
        <v>467274.21</v>
      </c>
    </row>
    <row r="127" spans="1:12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27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2"/>
        <v>0</v>
      </c>
    </row>
    <row r="128" spans="1:12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27">
        <v>92970.16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2"/>
        <v>92970.16</v>
      </c>
    </row>
    <row r="129" spans="1:12" ht="18.75" customHeight="1">
      <c r="A129" s="26" t="s">
        <v>123</v>
      </c>
      <c r="B129" s="65">
        <v>0</v>
      </c>
      <c r="C129" s="65">
        <v>0</v>
      </c>
      <c r="D129" s="65">
        <v>0</v>
      </c>
      <c r="E129" s="65">
        <v>0</v>
      </c>
      <c r="F129" s="66">
        <v>739661.84</v>
      </c>
      <c r="G129" s="65">
        <v>0</v>
      </c>
      <c r="H129" s="65">
        <v>0</v>
      </c>
      <c r="I129" s="65">
        <v>0</v>
      </c>
      <c r="J129" s="65">
        <v>0</v>
      </c>
      <c r="K129" s="65"/>
      <c r="L129" s="39">
        <f t="shared" si="22"/>
        <v>739661.84</v>
      </c>
    </row>
    <row r="130" spans="1:12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973910.12</v>
      </c>
      <c r="H130" s="38">
        <v>0</v>
      </c>
      <c r="I130" s="38">
        <v>0</v>
      </c>
      <c r="J130" s="38">
        <v>0</v>
      </c>
      <c r="K130" s="38"/>
      <c r="L130" s="39">
        <f t="shared" si="22"/>
        <v>973910.12</v>
      </c>
    </row>
    <row r="131" spans="1:12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81785.41</v>
      </c>
      <c r="H131" s="38">
        <v>0</v>
      </c>
      <c r="I131" s="38">
        <v>0</v>
      </c>
      <c r="J131" s="38">
        <v>0</v>
      </c>
      <c r="K131" s="38"/>
      <c r="L131" s="39">
        <f t="shared" si="22"/>
        <v>81785.41</v>
      </c>
    </row>
    <row r="132" spans="1:12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442315.32</v>
      </c>
      <c r="H132" s="38">
        <v>0</v>
      </c>
      <c r="I132" s="38">
        <v>0</v>
      </c>
      <c r="J132" s="38">
        <v>0</v>
      </c>
      <c r="K132" s="38"/>
      <c r="L132" s="39">
        <f t="shared" si="22"/>
        <v>442315.32</v>
      </c>
    </row>
    <row r="133" spans="1:12" ht="18.75" customHeight="1">
      <c r="A133" s="26" t="s">
        <v>127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453637.08</v>
      </c>
      <c r="H133" s="38">
        <v>0</v>
      </c>
      <c r="I133" s="38">
        <v>0</v>
      </c>
      <c r="J133" s="38">
        <v>0</v>
      </c>
      <c r="K133" s="38"/>
      <c r="L133" s="39">
        <f t="shared" si="22"/>
        <v>453637.08</v>
      </c>
    </row>
    <row r="134" spans="1:12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1278897.76</v>
      </c>
      <c r="H134" s="38">
        <v>0</v>
      </c>
      <c r="I134" s="38">
        <v>0</v>
      </c>
      <c r="J134" s="38">
        <v>0</v>
      </c>
      <c r="K134" s="38"/>
      <c r="L134" s="39">
        <f t="shared" si="22"/>
        <v>1278897.76</v>
      </c>
    </row>
    <row r="135" spans="1:12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495328.37</v>
      </c>
      <c r="I135" s="38">
        <v>0</v>
      </c>
      <c r="J135" s="38">
        <v>0</v>
      </c>
      <c r="K135" s="38"/>
      <c r="L135" s="39">
        <f t="shared" si="22"/>
        <v>495328.37</v>
      </c>
    </row>
    <row r="136" spans="1:12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961948.39</v>
      </c>
      <c r="I136" s="38">
        <v>0</v>
      </c>
      <c r="J136" s="38">
        <v>0</v>
      </c>
      <c r="K136" s="38"/>
      <c r="L136" s="39">
        <f t="shared" si="22"/>
        <v>961948.39</v>
      </c>
    </row>
    <row r="137" spans="1:12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402963.79</v>
      </c>
      <c r="J137" s="38">
        <v>0</v>
      </c>
      <c r="K137" s="38"/>
      <c r="L137" s="39">
        <f t="shared" si="22"/>
        <v>402963.79</v>
      </c>
    </row>
    <row r="138" spans="1:12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27">
        <v>886037.24</v>
      </c>
      <c r="K138" s="38"/>
      <c r="L138" s="39">
        <f t="shared" si="22"/>
        <v>886037.24</v>
      </c>
    </row>
    <row r="139" spans="1:12" ht="18.75" customHeight="1">
      <c r="A139" s="72" t="s">
        <v>140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744009.07</v>
      </c>
      <c r="L139" s="42">
        <f t="shared" si="22"/>
        <v>744009.07</v>
      </c>
    </row>
    <row r="140" spans="1:12" ht="18.75" customHeight="1">
      <c r="A140" s="70"/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>J110-J139</f>
        <v>886037.2399999999</v>
      </c>
      <c r="K140" s="47"/>
      <c r="L140" s="48"/>
    </row>
    <row r="141" ht="18" customHeight="1">
      <c r="A141" s="70"/>
    </row>
    <row r="142" ht="18" customHeight="1">
      <c r="A142" s="70"/>
    </row>
    <row r="143" ht="18" customHeight="1">
      <c r="A143" s="70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2018-08-06T19:11:54Z</dcterms:modified>
  <cp:category/>
  <cp:version/>
  <cp:contentType/>
  <cp:contentStatus/>
</cp:coreProperties>
</file>