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CONCESSÃO'!$A$1:$L$139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<sst xmlns="http://schemas.openxmlformats.org/spreadsheetml/2006/main" count="144" uniqueCount="144">
  <si>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</si>
  <si>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</si>
  <si>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</si>
  <si>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</si>
  <si>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</si>
  <si>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</si>
  <si>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</si>
  <si>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</si>
  <si>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</si>
  <si>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</si>
  <si>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</si>
  <si>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</si>
  <si>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</si>
  <si>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</si>
  <si>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</si>
  <si>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</si>
  <si>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</si>
  <si>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</si>
  <si>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</si>
  <si>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</si>
  <si>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</si>
  <si>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</si>
  <si>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</si>
  <si>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</si>
  <si>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</si>
  <si>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</si>
  <si>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</si>
  <si>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</si>
  <si>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</si>
  <si>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</si>
  <si>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</si>
  <si>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</si>
  <si>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</si>
  <si>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</si>
  <si>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</si>
  <si>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</si>
  <si>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</si>
  <si>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</si>
  <si>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</si>
  <si>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</si>
  <si>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</si>
  <si>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</si>
  <si>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</si>
  <si>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</si>
  <si>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</si>
  <si>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</si>
  <si>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</si>
  <si>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</si>
  <si>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</si>
  <si>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</si>
  <si>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</si>
  <si>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</si>
  <si>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</si>
  <si>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</si>
  <si>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</si>
  <si>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</si>
  <si>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</si>
  <si>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</si>
  <si>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</si>
  <si>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</si>
  <si>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</si>
  <si>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</si>
  <si>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</si>
  <si>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</si>
  <si>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</si>
  <si>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</si>
  <si>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</si>
  <si>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</si>
  <si>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</si>
  <si>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</si>
  <si>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</si>
  <si>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</si>
  <si>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</si>
  <si>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</si>
  <si>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</si>
  <si>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</si>
  <si>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</si>
  <si>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</si>
  <si>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</si>
  <si>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</si>
  <si>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</si>
  <si>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</si>
  <si>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</si>
  <si>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</si>
  <si>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</si>
  <si>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</si>
  <si>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</si>
  <si>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</si>
  <si>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</si>
  <si>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</si>
  <si>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</si>
  <si>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</si>
  <si>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</si>
  <si>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</si>
  <si>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</si>
  <si>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</si>
  <si>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</si>
  <si>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</si>
  <si>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</si>
  <si>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</si>
  <si>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</si>
  <si>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</si>
  <si>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</si>
  <si>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</si>
  <si>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</si>
  <si>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</si>
  <si>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</si>
  <si>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</si>
  <si>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</si>
  <si>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</si>
  <si>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</si>
  <si>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</si>
  <si>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</si>
  <si>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</si>
  <si>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</si>
  <si>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</si>
  <si>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</si>
  <si>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</si>
  <si>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</si>
  <si>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</si>
  <si>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</si>
  <si>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</si>
  <si>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</si>
  <si>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</si>
  <si>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</si>
  <si>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</si>
  <si>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</si>
  <si>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</si>
  <si>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</si>
  <si>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</si>
  <si>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</si>
  <si>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</si>
  <si>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</si>
  <si>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</si>
  <si>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</si>
  <si>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</si>
  <si>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</si>
  <si>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</si>
  <si>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</si>
  <si>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</si>
  <si>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</si>
  <si>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</si>
  <si>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</si>
  <si>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30/07/18 - VENCIMENTO 06/08/18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</si>
</sst>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89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88</v>
      </c>
      <c r="J5" s="84" t="s">
        <v>87</v>
      </c>
      <c r="K5" s="84" t="s">
        <v>139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511825</v>
      </c>
      <c r="C7" s="9">
        <f t="shared" si="0"/>
        <v>670785</v>
      </c>
      <c r="D7" s="9">
        <f t="shared" si="0"/>
        <v>669489</v>
      </c>
      <c r="E7" s="9">
        <f t="shared" si="0"/>
        <v>463176</v>
      </c>
      <c r="F7" s="9">
        <f t="shared" si="0"/>
        <v>405275</v>
      </c>
      <c r="G7" s="9">
        <f t="shared" si="0"/>
        <v>1078640</v>
      </c>
      <c r="H7" s="9">
        <f t="shared" si="0"/>
        <v>470774</v>
      </c>
      <c r="I7" s="9">
        <f t="shared" si="0"/>
        <v>110312</v>
      </c>
      <c r="J7" s="9">
        <f t="shared" si="0"/>
        <v>280265</v>
      </c>
      <c r="K7" s="9">
        <f t="shared" si="0"/>
        <v>232482</v>
      </c>
      <c r="L7" s="9">
        <f t="shared" si="0"/>
        <v>4893023</v>
      </c>
      <c r="M7" s="49"/>
    </row>
    <row r="8" spans="1:12" ht="17.25" customHeight="1">
      <c r="A8" s="10" t="s">
        <v>95</v>
      </c>
      <c r="B8" s="11">
        <f>B9+B12+B16</f>
        <v>265727</v>
      </c>
      <c r="C8" s="11">
        <f aca="true" t="shared" si="1" ref="C8:K8">C9+C12+C16</f>
        <v>357011</v>
      </c>
      <c r="D8" s="11">
        <f t="shared" si="1"/>
        <v>332330</v>
      </c>
      <c r="E8" s="11">
        <f t="shared" si="1"/>
        <v>244674</v>
      </c>
      <c r="F8" s="11">
        <f t="shared" si="1"/>
        <v>197953</v>
      </c>
      <c r="G8" s="11">
        <f t="shared" si="1"/>
        <v>541581</v>
      </c>
      <c r="H8" s="11">
        <f t="shared" si="1"/>
        <v>262102</v>
      </c>
      <c r="I8" s="11">
        <f t="shared" si="1"/>
        <v>51852</v>
      </c>
      <c r="J8" s="11">
        <f t="shared" si="1"/>
        <v>140826</v>
      </c>
      <c r="K8" s="11">
        <f t="shared" si="1"/>
        <v>125843</v>
      </c>
      <c r="L8" s="11">
        <f aca="true" t="shared" si="2" ref="L8:L27">SUM(B8:K8)</f>
        <v>2519899</v>
      </c>
    </row>
    <row r="9" spans="1:12" ht="17.25" customHeight="1">
      <c r="A9" s="15" t="s">
        <v>16</v>
      </c>
      <c r="B9" s="13">
        <f>+B10+B11</f>
        <v>35636</v>
      </c>
      <c r="C9" s="13">
        <f aca="true" t="shared" si="3" ref="C9:K9">+C10+C11</f>
        <v>51614</v>
      </c>
      <c r="D9" s="13">
        <f t="shared" si="3"/>
        <v>42724</v>
      </c>
      <c r="E9" s="13">
        <f t="shared" si="3"/>
        <v>32913</v>
      </c>
      <c r="F9" s="13">
        <f t="shared" si="3"/>
        <v>22101</v>
      </c>
      <c r="G9" s="13">
        <f t="shared" si="3"/>
        <v>49731</v>
      </c>
      <c r="H9" s="13">
        <f t="shared" si="3"/>
        <v>42572</v>
      </c>
      <c r="I9" s="13">
        <f t="shared" si="3"/>
        <v>8166</v>
      </c>
      <c r="J9" s="13">
        <f t="shared" si="3"/>
        <v>17094</v>
      </c>
      <c r="K9" s="13">
        <f t="shared" si="3"/>
        <v>15991</v>
      </c>
      <c r="L9" s="11">
        <f t="shared" si="2"/>
        <v>318542</v>
      </c>
    </row>
    <row r="10" spans="1:12" ht="17.25" customHeight="1">
      <c r="A10" s="29" t="s">
        <v>17</v>
      </c>
      <c r="B10" s="13">
        <v>35636</v>
      </c>
      <c r="C10" s="13">
        <v>51614</v>
      </c>
      <c r="D10" s="13">
        <v>42724</v>
      </c>
      <c r="E10" s="13">
        <v>32913</v>
      </c>
      <c r="F10" s="13">
        <v>22101</v>
      </c>
      <c r="G10" s="13">
        <v>49731</v>
      </c>
      <c r="H10" s="13">
        <v>42572</v>
      </c>
      <c r="I10" s="13">
        <v>8166</v>
      </c>
      <c r="J10" s="13">
        <v>17094</v>
      </c>
      <c r="K10" s="13">
        <v>15991</v>
      </c>
      <c r="L10" s="11">
        <f t="shared" si="2"/>
        <v>318542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219094</v>
      </c>
      <c r="C12" s="17">
        <f t="shared" si="4"/>
        <v>289887</v>
      </c>
      <c r="D12" s="17">
        <f t="shared" si="4"/>
        <v>275759</v>
      </c>
      <c r="E12" s="17">
        <f t="shared" si="4"/>
        <v>201624</v>
      </c>
      <c r="F12" s="17">
        <f t="shared" si="4"/>
        <v>165550</v>
      </c>
      <c r="G12" s="17">
        <f t="shared" si="4"/>
        <v>464085</v>
      </c>
      <c r="H12" s="17">
        <f t="shared" si="4"/>
        <v>208655</v>
      </c>
      <c r="I12" s="17">
        <f t="shared" si="4"/>
        <v>41112</v>
      </c>
      <c r="J12" s="17">
        <f t="shared" si="4"/>
        <v>117621</v>
      </c>
      <c r="K12" s="17">
        <f t="shared" si="4"/>
        <v>104214</v>
      </c>
      <c r="L12" s="11">
        <f t="shared" si="2"/>
        <v>2087601</v>
      </c>
    </row>
    <row r="13" spans="1:14" s="68" customFormat="1" ht="17.25" customHeight="1">
      <c r="A13" s="75" t="s">
        <v>19</v>
      </c>
      <c r="B13" s="76">
        <v>109771</v>
      </c>
      <c r="C13" s="76">
        <v>152950</v>
      </c>
      <c r="D13" s="76">
        <v>150974</v>
      </c>
      <c r="E13" s="76">
        <v>105175</v>
      </c>
      <c r="F13" s="76">
        <v>87444</v>
      </c>
      <c r="G13" s="76">
        <v>227836</v>
      </c>
      <c r="H13" s="76">
        <v>101668</v>
      </c>
      <c r="I13" s="76">
        <v>23998</v>
      </c>
      <c r="J13" s="76">
        <v>63608</v>
      </c>
      <c r="K13" s="76">
        <v>51842</v>
      </c>
      <c r="L13" s="77">
        <f t="shared" si="2"/>
        <v>1075266</v>
      </c>
      <c r="M13" s="78"/>
      <c r="N13" s="79"/>
    </row>
    <row r="14" spans="1:13" s="68" customFormat="1" ht="17.25" customHeight="1">
      <c r="A14" s="75" t="s">
        <v>20</v>
      </c>
      <c r="B14" s="76">
        <v>104532</v>
      </c>
      <c r="C14" s="76">
        <v>129412</v>
      </c>
      <c r="D14" s="76">
        <v>119602</v>
      </c>
      <c r="E14" s="76">
        <v>91612</v>
      </c>
      <c r="F14" s="76">
        <v>74941</v>
      </c>
      <c r="G14" s="76">
        <v>228142</v>
      </c>
      <c r="H14" s="76">
        <v>99403</v>
      </c>
      <c r="I14" s="76">
        <v>15953</v>
      </c>
      <c r="J14" s="76">
        <v>52292</v>
      </c>
      <c r="K14" s="76">
        <v>50316</v>
      </c>
      <c r="L14" s="77">
        <f t="shared" si="2"/>
        <v>966205</v>
      </c>
      <c r="M14" s="78"/>
    </row>
    <row r="15" spans="1:12" ht="17.25" customHeight="1">
      <c r="A15" s="14" t="s">
        <v>21</v>
      </c>
      <c r="B15" s="13">
        <v>4791</v>
      </c>
      <c r="C15" s="13">
        <v>7525</v>
      </c>
      <c r="D15" s="13">
        <v>5183</v>
      </c>
      <c r="E15" s="13">
        <v>4837</v>
      </c>
      <c r="F15" s="13">
        <v>3165</v>
      </c>
      <c r="G15" s="13">
        <v>8107</v>
      </c>
      <c r="H15" s="13">
        <v>7584</v>
      </c>
      <c r="I15" s="13">
        <v>1161</v>
      </c>
      <c r="J15" s="13">
        <v>1721</v>
      </c>
      <c r="K15" s="13">
        <v>2056</v>
      </c>
      <c r="L15" s="11">
        <f t="shared" si="2"/>
        <v>46130</v>
      </c>
    </row>
    <row r="16" spans="1:12" ht="17.25" customHeight="1">
      <c r="A16" s="15" t="s">
        <v>91</v>
      </c>
      <c r="B16" s="13">
        <f>B17+B18+B19</f>
        <v>10997</v>
      </c>
      <c r="C16" s="13">
        <f aca="true" t="shared" si="5" ref="C16:K16">C17+C18+C19</f>
        <v>15510</v>
      </c>
      <c r="D16" s="13">
        <f t="shared" si="5"/>
        <v>13847</v>
      </c>
      <c r="E16" s="13">
        <f t="shared" si="5"/>
        <v>10137</v>
      </c>
      <c r="F16" s="13">
        <f t="shared" si="5"/>
        <v>10302</v>
      </c>
      <c r="G16" s="13">
        <f t="shared" si="5"/>
        <v>27765</v>
      </c>
      <c r="H16" s="13">
        <f t="shared" si="5"/>
        <v>10875</v>
      </c>
      <c r="I16" s="13">
        <f t="shared" si="5"/>
        <v>2574</v>
      </c>
      <c r="J16" s="13">
        <f t="shared" si="5"/>
        <v>6111</v>
      </c>
      <c r="K16" s="13">
        <f t="shared" si="5"/>
        <v>5638</v>
      </c>
      <c r="L16" s="11">
        <f t="shared" si="2"/>
        <v>113756</v>
      </c>
    </row>
    <row r="17" spans="1:12" ht="17.25" customHeight="1">
      <c r="A17" s="14" t="s">
        <v>92</v>
      </c>
      <c r="B17" s="13">
        <v>10963</v>
      </c>
      <c r="C17" s="13">
        <v>15480</v>
      </c>
      <c r="D17" s="13">
        <v>13823</v>
      </c>
      <c r="E17" s="13">
        <v>10114</v>
      </c>
      <c r="F17" s="13">
        <v>10281</v>
      </c>
      <c r="G17" s="13">
        <v>27698</v>
      </c>
      <c r="H17" s="13">
        <v>10846</v>
      </c>
      <c r="I17" s="13">
        <v>2572</v>
      </c>
      <c r="J17" s="13">
        <v>6101</v>
      </c>
      <c r="K17" s="13">
        <v>5632</v>
      </c>
      <c r="L17" s="11">
        <f t="shared" si="2"/>
        <v>113510</v>
      </c>
    </row>
    <row r="18" spans="1:12" ht="17.25" customHeight="1">
      <c r="A18" s="14" t="s">
        <v>93</v>
      </c>
      <c r="B18" s="13">
        <v>21</v>
      </c>
      <c r="C18" s="13">
        <v>22</v>
      </c>
      <c r="D18" s="13">
        <v>13</v>
      </c>
      <c r="E18" s="13">
        <v>14</v>
      </c>
      <c r="F18" s="13">
        <v>14</v>
      </c>
      <c r="G18" s="13">
        <v>38</v>
      </c>
      <c r="H18" s="13">
        <v>25</v>
      </c>
      <c r="I18" s="13">
        <v>2</v>
      </c>
      <c r="J18" s="13">
        <v>10</v>
      </c>
      <c r="K18" s="13">
        <v>6</v>
      </c>
      <c r="L18" s="11">
        <f t="shared" si="2"/>
        <v>165</v>
      </c>
    </row>
    <row r="19" spans="1:12" ht="17.25" customHeight="1">
      <c r="A19" s="14" t="s">
        <v>94</v>
      </c>
      <c r="B19" s="13">
        <v>13</v>
      </c>
      <c r="C19" s="13">
        <v>8</v>
      </c>
      <c r="D19" s="13">
        <v>11</v>
      </c>
      <c r="E19" s="13">
        <v>9</v>
      </c>
      <c r="F19" s="13">
        <v>7</v>
      </c>
      <c r="G19" s="13">
        <v>29</v>
      </c>
      <c r="H19" s="13">
        <v>4</v>
      </c>
      <c r="I19" s="13">
        <v>0</v>
      </c>
      <c r="J19" s="13">
        <v>0</v>
      </c>
      <c r="K19" s="13">
        <v>0</v>
      </c>
      <c r="L19" s="11">
        <f t="shared" si="2"/>
        <v>81</v>
      </c>
    </row>
    <row r="20" spans="1:12" ht="17.25" customHeight="1">
      <c r="A20" s="16" t="s">
        <v>22</v>
      </c>
      <c r="B20" s="11">
        <f>+B21+B22+B23</f>
        <v>159101</v>
      </c>
      <c r="C20" s="11">
        <f aca="true" t="shared" si="6" ref="C20:K20">+C21+C22+C23</f>
        <v>184068</v>
      </c>
      <c r="D20" s="11">
        <f t="shared" si="6"/>
        <v>197748</v>
      </c>
      <c r="E20" s="11">
        <f t="shared" si="6"/>
        <v>130498</v>
      </c>
      <c r="F20" s="11">
        <f t="shared" si="6"/>
        <v>141272</v>
      </c>
      <c r="G20" s="11">
        <f t="shared" si="6"/>
        <v>393057</v>
      </c>
      <c r="H20" s="11">
        <f t="shared" si="6"/>
        <v>130825</v>
      </c>
      <c r="I20" s="11">
        <f t="shared" si="6"/>
        <v>33113</v>
      </c>
      <c r="J20" s="11">
        <f t="shared" si="6"/>
        <v>80666</v>
      </c>
      <c r="K20" s="11">
        <f t="shared" si="6"/>
        <v>68332</v>
      </c>
      <c r="L20" s="11">
        <f t="shared" si="2"/>
        <v>1518680</v>
      </c>
    </row>
    <row r="21" spans="1:13" s="68" customFormat="1" ht="17.25" customHeight="1">
      <c r="A21" s="61" t="s">
        <v>23</v>
      </c>
      <c r="B21" s="76">
        <v>87325</v>
      </c>
      <c r="C21" s="76">
        <v>110338</v>
      </c>
      <c r="D21" s="76">
        <v>121190</v>
      </c>
      <c r="E21" s="76">
        <v>77050</v>
      </c>
      <c r="F21" s="76">
        <v>83092</v>
      </c>
      <c r="G21" s="76">
        <v>211751</v>
      </c>
      <c r="H21" s="76">
        <v>74950</v>
      </c>
      <c r="I21" s="76">
        <v>21288</v>
      </c>
      <c r="J21" s="76">
        <v>48634</v>
      </c>
      <c r="K21" s="76">
        <v>38081</v>
      </c>
      <c r="L21" s="77">
        <f t="shared" si="2"/>
        <v>873699</v>
      </c>
      <c r="M21" s="78"/>
    </row>
    <row r="22" spans="1:13" s="68" customFormat="1" ht="17.25" customHeight="1">
      <c r="A22" s="61" t="s">
        <v>24</v>
      </c>
      <c r="B22" s="76">
        <v>69446</v>
      </c>
      <c r="C22" s="76">
        <v>70712</v>
      </c>
      <c r="D22" s="76">
        <v>74003</v>
      </c>
      <c r="E22" s="76">
        <v>51586</v>
      </c>
      <c r="F22" s="76">
        <v>56478</v>
      </c>
      <c r="G22" s="76">
        <v>177244</v>
      </c>
      <c r="H22" s="76">
        <v>52976</v>
      </c>
      <c r="I22" s="76">
        <v>11314</v>
      </c>
      <c r="J22" s="76">
        <v>31181</v>
      </c>
      <c r="K22" s="76">
        <v>29417</v>
      </c>
      <c r="L22" s="77">
        <f t="shared" si="2"/>
        <v>624357</v>
      </c>
      <c r="M22" s="78"/>
    </row>
    <row r="23" spans="1:12" ht="17.25" customHeight="1">
      <c r="A23" s="12" t="s">
        <v>25</v>
      </c>
      <c r="B23" s="13">
        <v>2330</v>
      </c>
      <c r="C23" s="13">
        <v>3018</v>
      </c>
      <c r="D23" s="13">
        <v>2555</v>
      </c>
      <c r="E23" s="13">
        <v>1862</v>
      </c>
      <c r="F23" s="13">
        <v>1702</v>
      </c>
      <c r="G23" s="13">
        <v>4062</v>
      </c>
      <c r="H23" s="13">
        <v>2899</v>
      </c>
      <c r="I23" s="13">
        <v>511</v>
      </c>
      <c r="J23" s="13">
        <v>851</v>
      </c>
      <c r="K23" s="13">
        <v>834</v>
      </c>
      <c r="L23" s="11">
        <f t="shared" si="2"/>
        <v>20624</v>
      </c>
    </row>
    <row r="24" spans="1:13" ht="17.25" customHeight="1">
      <c r="A24" s="16" t="s">
        <v>26</v>
      </c>
      <c r="B24" s="13">
        <f>+B25+B26</f>
        <v>86997</v>
      </c>
      <c r="C24" s="13">
        <f aca="true" t="shared" si="7" ref="C24:K24">+C25+C26</f>
        <v>129706</v>
      </c>
      <c r="D24" s="13">
        <f t="shared" si="7"/>
        <v>139411</v>
      </c>
      <c r="E24" s="13">
        <f t="shared" si="7"/>
        <v>88004</v>
      </c>
      <c r="F24" s="13">
        <f t="shared" si="7"/>
        <v>66050</v>
      </c>
      <c r="G24" s="13">
        <f t="shared" si="7"/>
        <v>144002</v>
      </c>
      <c r="H24" s="13">
        <f t="shared" si="7"/>
        <v>72962</v>
      </c>
      <c r="I24" s="13">
        <f t="shared" si="7"/>
        <v>25347</v>
      </c>
      <c r="J24" s="13">
        <f t="shared" si="7"/>
        <v>58773</v>
      </c>
      <c r="K24" s="13">
        <f t="shared" si="7"/>
        <v>38307</v>
      </c>
      <c r="L24" s="11">
        <f t="shared" si="2"/>
        <v>849559</v>
      </c>
      <c r="M24" s="50"/>
    </row>
    <row r="25" spans="1:13" ht="17.25" customHeight="1">
      <c r="A25" s="12" t="s">
        <v>112</v>
      </c>
      <c r="B25" s="13">
        <v>65700</v>
      </c>
      <c r="C25" s="13">
        <v>102542</v>
      </c>
      <c r="D25" s="13">
        <v>110710</v>
      </c>
      <c r="E25" s="13">
        <v>70714</v>
      </c>
      <c r="F25" s="13">
        <v>51513</v>
      </c>
      <c r="G25" s="13">
        <v>112768</v>
      </c>
      <c r="H25" s="13">
        <v>56629</v>
      </c>
      <c r="I25" s="13">
        <v>20935</v>
      </c>
      <c r="J25" s="13">
        <v>45912</v>
      </c>
      <c r="K25" s="13">
        <v>30217</v>
      </c>
      <c r="L25" s="11">
        <f t="shared" si="2"/>
        <v>667640</v>
      </c>
      <c r="M25" s="49"/>
    </row>
    <row r="26" spans="1:13" ht="17.25" customHeight="1">
      <c r="A26" s="12" t="s">
        <v>113</v>
      </c>
      <c r="B26" s="13">
        <v>21297</v>
      </c>
      <c r="C26" s="13">
        <v>27164</v>
      </c>
      <c r="D26" s="13">
        <v>28701</v>
      </c>
      <c r="E26" s="13">
        <v>17290</v>
      </c>
      <c r="F26" s="13">
        <v>14537</v>
      </c>
      <c r="G26" s="13">
        <v>31234</v>
      </c>
      <c r="H26" s="13">
        <v>16333</v>
      </c>
      <c r="I26" s="13">
        <v>4412</v>
      </c>
      <c r="J26" s="13">
        <v>12861</v>
      </c>
      <c r="K26" s="13">
        <v>8090</v>
      </c>
      <c r="L26" s="11">
        <f t="shared" si="2"/>
        <v>181919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4885</v>
      </c>
      <c r="I27" s="11">
        <v>0</v>
      </c>
      <c r="J27" s="11">
        <v>0</v>
      </c>
      <c r="K27" s="11">
        <v>0</v>
      </c>
      <c r="L27" s="11">
        <f t="shared" si="2"/>
        <v>4885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18086.32</v>
      </c>
      <c r="I35" s="19">
        <v>0</v>
      </c>
      <c r="J35" s="19">
        <v>0</v>
      </c>
      <c r="K35" s="19">
        <v>0</v>
      </c>
      <c r="L35" s="23">
        <f>SUM(B35:K35)</f>
        <v>18086.32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1673630.1599999997</v>
      </c>
      <c r="C47" s="22">
        <f aca="true" t="shared" si="11" ref="C47:H47">+C48+C60</f>
        <v>2453352.8400000003</v>
      </c>
      <c r="D47" s="22">
        <f t="shared" si="11"/>
        <v>2699204.1499999994</v>
      </c>
      <c r="E47" s="22">
        <f t="shared" si="11"/>
        <v>1628542.3800000001</v>
      </c>
      <c r="F47" s="22">
        <f t="shared" si="11"/>
        <v>1453001.8</v>
      </c>
      <c r="G47" s="22">
        <f t="shared" si="11"/>
        <v>3149786.8299999996</v>
      </c>
      <c r="H47" s="22">
        <f t="shared" si="11"/>
        <v>1598195.0300000003</v>
      </c>
      <c r="I47" s="22">
        <f>+I48+I60</f>
        <v>575537.52</v>
      </c>
      <c r="J47" s="22">
        <f>+J48+J60</f>
        <v>954092.99</v>
      </c>
      <c r="K47" s="22">
        <f>+K48+K60</f>
        <v>754036.43</v>
      </c>
      <c r="L47" s="22">
        <f aca="true" t="shared" si="12" ref="L47:L60">SUM(B47:K47)</f>
        <v>16939380.130000003</v>
      </c>
    </row>
    <row r="48" spans="1:12" ht="17.25" customHeight="1">
      <c r="A48" s="16" t="s">
        <v>138</v>
      </c>
      <c r="B48" s="23">
        <f>SUM(B49:B59)</f>
        <v>1656618.0199999998</v>
      </c>
      <c r="C48" s="23">
        <f aca="true" t="shared" si="13" ref="C48:K48">SUM(C49:C59)</f>
        <v>2428715.5300000003</v>
      </c>
      <c r="D48" s="23">
        <f t="shared" si="13"/>
        <v>2674314.7499999995</v>
      </c>
      <c r="E48" s="23">
        <f t="shared" si="13"/>
        <v>1605104.62</v>
      </c>
      <c r="F48" s="23">
        <f t="shared" si="13"/>
        <v>1438569.76</v>
      </c>
      <c r="G48" s="23">
        <f t="shared" si="13"/>
        <v>3122886.1599999997</v>
      </c>
      <c r="H48" s="23">
        <f t="shared" si="13"/>
        <v>1580906.7100000002</v>
      </c>
      <c r="I48" s="23">
        <f t="shared" si="13"/>
        <v>575537.52</v>
      </c>
      <c r="J48" s="23">
        <f t="shared" si="13"/>
        <v>940068.66</v>
      </c>
      <c r="K48" s="23">
        <f t="shared" si="13"/>
        <v>754036.43</v>
      </c>
      <c r="L48" s="23">
        <f t="shared" si="12"/>
        <v>16776758.16</v>
      </c>
    </row>
    <row r="49" spans="1:12" ht="17.25" customHeight="1">
      <c r="A49" s="34" t="s">
        <v>43</v>
      </c>
      <c r="B49" s="23">
        <f aca="true" t="shared" si="14" ref="B49:H49">ROUND(B30*B7,2)</f>
        <v>1613425.95</v>
      </c>
      <c r="C49" s="23">
        <f t="shared" si="14"/>
        <v>2366059.93</v>
      </c>
      <c r="D49" s="23">
        <f t="shared" si="14"/>
        <v>2601165.61</v>
      </c>
      <c r="E49" s="23">
        <f t="shared" si="14"/>
        <v>1564330.62</v>
      </c>
      <c r="F49" s="23">
        <f t="shared" si="14"/>
        <v>1383811.49</v>
      </c>
      <c r="G49" s="23">
        <f t="shared" si="14"/>
        <v>3042196.26</v>
      </c>
      <c r="H49" s="23">
        <f t="shared" si="14"/>
        <v>1522436.04</v>
      </c>
      <c r="I49" s="23">
        <f>ROUND(I30*I7,2)</f>
        <v>574471.8</v>
      </c>
      <c r="J49" s="23">
        <f>ROUND(J30*J7,2)</f>
        <v>914224.43</v>
      </c>
      <c r="K49" s="23">
        <f>ROUND(K30*K7,2)</f>
        <v>748336.31</v>
      </c>
      <c r="L49" s="23">
        <f t="shared" si="12"/>
        <v>16330458.44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18086.32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18086.32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3795.52</v>
      </c>
      <c r="L57" s="23">
        <f t="shared" si="12"/>
        <v>3795.52</v>
      </c>
    </row>
    <row r="58" spans="1:12" ht="17.25" customHeight="1">
      <c r="A58" s="12" t="s">
        <v>137</v>
      </c>
      <c r="B58" s="19">
        <v>39100.39</v>
      </c>
      <c r="C58" s="19">
        <v>56881.88</v>
      </c>
      <c r="D58" s="19">
        <v>66763.38</v>
      </c>
      <c r="E58" s="19">
        <v>37328.6</v>
      </c>
      <c r="F58" s="19">
        <v>51381.35</v>
      </c>
      <c r="G58" s="19">
        <v>73259.82</v>
      </c>
      <c r="H58" s="19">
        <v>36669.31</v>
      </c>
      <c r="I58" s="19">
        <v>0</v>
      </c>
      <c r="J58" s="19">
        <v>23627.19</v>
      </c>
      <c r="K58" s="19">
        <v>0</v>
      </c>
      <c r="L58" s="19">
        <f t="shared" si="12"/>
        <v>385011.92000000004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17012.14</v>
      </c>
      <c r="C60" s="36">
        <v>24637.31</v>
      </c>
      <c r="D60" s="36">
        <v>24889.4</v>
      </c>
      <c r="E60" s="36">
        <v>23437.76</v>
      </c>
      <c r="F60" s="36">
        <v>14432.04</v>
      </c>
      <c r="G60" s="36">
        <v>26900.67</v>
      </c>
      <c r="H60" s="36">
        <v>17288.32</v>
      </c>
      <c r="I60" s="19">
        <v>0</v>
      </c>
      <c r="J60" s="36">
        <v>14024.33</v>
      </c>
      <c r="K60" s="36">
        <v>0</v>
      </c>
      <c r="L60" s="36">
        <f t="shared" si="12"/>
        <v>162621.97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+B65+B72+B107+B108</f>
        <v>-215270.23</v>
      </c>
      <c r="C64" s="35">
        <f t="shared" si="15"/>
        <v>-234487.46000000002</v>
      </c>
      <c r="D64" s="35">
        <f t="shared" si="15"/>
        <v>-211375.97</v>
      </c>
      <c r="E64" s="35">
        <f t="shared" si="15"/>
        <v>-238671.21000000002</v>
      </c>
      <c r="F64" s="35">
        <f t="shared" si="15"/>
        <v>-196972.81</v>
      </c>
      <c r="G64" s="35">
        <f t="shared" si="15"/>
        <v>-315394.84</v>
      </c>
      <c r="H64" s="35">
        <f t="shared" si="15"/>
        <v>-184607.05</v>
      </c>
      <c r="I64" s="35">
        <f t="shared" si="15"/>
        <v>-145578.31</v>
      </c>
      <c r="J64" s="35">
        <f t="shared" si="15"/>
        <v>-78753.62</v>
      </c>
      <c r="K64" s="35">
        <f t="shared" si="15"/>
        <v>-71323.2</v>
      </c>
      <c r="L64" s="35">
        <f aca="true" t="shared" si="16" ref="L64:L114">SUM(B64:K64)</f>
        <v>-1892434.7000000004</v>
      </c>
    </row>
    <row r="65" spans="1:12" ht="18.75" customHeight="1">
      <c r="A65" s="16" t="s">
        <v>73</v>
      </c>
      <c r="B65" s="35">
        <f aca="true" t="shared" si="17" ref="B65:K65">B66+B67+B68+B69+B70+B71</f>
        <v>-197726.28</v>
      </c>
      <c r="C65" s="35">
        <f t="shared" si="17"/>
        <v>-213388.23</v>
      </c>
      <c r="D65" s="35">
        <f t="shared" si="17"/>
        <v>-190387.73</v>
      </c>
      <c r="E65" s="35">
        <f t="shared" si="17"/>
        <v>-224706.45</v>
      </c>
      <c r="F65" s="35">
        <f t="shared" si="17"/>
        <v>-183480.28</v>
      </c>
      <c r="G65" s="35">
        <f t="shared" si="17"/>
        <v>-284605.63</v>
      </c>
      <c r="H65" s="35">
        <f t="shared" si="17"/>
        <v>-170288</v>
      </c>
      <c r="I65" s="35">
        <f t="shared" si="17"/>
        <v>-32664</v>
      </c>
      <c r="J65" s="35">
        <f t="shared" si="17"/>
        <v>-68376</v>
      </c>
      <c r="K65" s="35">
        <f t="shared" si="17"/>
        <v>-63964</v>
      </c>
      <c r="L65" s="35">
        <f t="shared" si="16"/>
        <v>-1629586.6</v>
      </c>
    </row>
    <row r="66" spans="1:12" ht="18.75" customHeight="1">
      <c r="A66" s="12" t="s">
        <v>74</v>
      </c>
      <c r="B66" s="35">
        <f>-ROUND(B9*$D$3,2)</f>
        <v>-142544</v>
      </c>
      <c r="C66" s="35">
        <f aca="true" t="shared" si="18" ref="C66:K66">-ROUND(C9*$D$3,2)</f>
        <v>-206456</v>
      </c>
      <c r="D66" s="35">
        <f t="shared" si="18"/>
        <v>-170896</v>
      </c>
      <c r="E66" s="35">
        <f t="shared" si="18"/>
        <v>-131652</v>
      </c>
      <c r="F66" s="35">
        <f t="shared" si="18"/>
        <v>-88404</v>
      </c>
      <c r="G66" s="35">
        <f t="shared" si="18"/>
        <v>-198924</v>
      </c>
      <c r="H66" s="35">
        <f t="shared" si="18"/>
        <v>-170288</v>
      </c>
      <c r="I66" s="35">
        <f t="shared" si="18"/>
        <v>-32664</v>
      </c>
      <c r="J66" s="35">
        <f t="shared" si="18"/>
        <v>-68376</v>
      </c>
      <c r="K66" s="35">
        <f t="shared" si="18"/>
        <v>-63964</v>
      </c>
      <c r="L66" s="35">
        <f t="shared" si="16"/>
        <v>-1274168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-484</v>
      </c>
      <c r="C68" s="35">
        <v>-320</v>
      </c>
      <c r="D68" s="35">
        <v>-176</v>
      </c>
      <c r="E68" s="35">
        <v>-276</v>
      </c>
      <c r="F68" s="35">
        <v>-360</v>
      </c>
      <c r="G68" s="35">
        <v>-220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-1836</v>
      </c>
    </row>
    <row r="69" spans="1:12" ht="18.75" customHeight="1">
      <c r="A69" s="12" t="s">
        <v>103</v>
      </c>
      <c r="B69" s="35">
        <v>-4144</v>
      </c>
      <c r="C69" s="35">
        <v>-1820</v>
      </c>
      <c r="D69" s="35">
        <v>-2212</v>
      </c>
      <c r="E69" s="35">
        <v>-2384</v>
      </c>
      <c r="F69" s="35">
        <v>-1708</v>
      </c>
      <c r="G69" s="35">
        <v>-1204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-13472</v>
      </c>
    </row>
    <row r="70" spans="1:12" ht="18.75" customHeight="1">
      <c r="A70" s="12" t="s">
        <v>52</v>
      </c>
      <c r="B70" s="35">
        <v>-50554.28</v>
      </c>
      <c r="C70" s="35">
        <v>-4792.23</v>
      </c>
      <c r="D70" s="35">
        <v>-17103.73</v>
      </c>
      <c r="E70" s="35">
        <v>-90394.45</v>
      </c>
      <c r="F70" s="35">
        <v>-93008.28</v>
      </c>
      <c r="G70" s="35">
        <v>-84257.63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-340110.6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61" t="s">
        <v>78</v>
      </c>
      <c r="B72" s="64">
        <f>SUM(B73:B106)</f>
        <v>-17543.95</v>
      </c>
      <c r="C72" s="64">
        <f>SUM(C73:C106)</f>
        <v>-21099.230000000003</v>
      </c>
      <c r="D72" s="35">
        <f>SUM(D73:D106)</f>
        <v>-20988.24</v>
      </c>
      <c r="E72" s="35">
        <v>-13964.76</v>
      </c>
      <c r="F72" s="35">
        <f>SUM(F73:F106)</f>
        <v>-13492.529999999999</v>
      </c>
      <c r="G72" s="35">
        <f>SUM(G73:G106)</f>
        <v>-30789.210000000003</v>
      </c>
      <c r="H72" s="35">
        <v>-14319.05</v>
      </c>
      <c r="I72" s="35">
        <f>SUM(I73:I106)</f>
        <v>-112914.31</v>
      </c>
      <c r="J72" s="35">
        <v>-10377.62</v>
      </c>
      <c r="K72" s="35">
        <v>-7359.2</v>
      </c>
      <c r="L72" s="64">
        <f t="shared" si="16"/>
        <v>-262848.1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-33.99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-47.35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-14510.95</v>
      </c>
      <c r="C77" s="35">
        <v>-21065.24</v>
      </c>
      <c r="D77" s="35">
        <v>-19913.81</v>
      </c>
      <c r="E77" s="35">
        <v>-13964.76</v>
      </c>
      <c r="F77" s="35">
        <v>-12370.48</v>
      </c>
      <c r="G77" s="35">
        <v>-29243.33</v>
      </c>
      <c r="H77" s="35">
        <v>-14319.05</v>
      </c>
      <c r="I77" s="35">
        <v>-5033.81</v>
      </c>
      <c r="J77" s="35">
        <v>-10377.62</v>
      </c>
      <c r="K77" s="35">
        <v>-6820</v>
      </c>
      <c r="L77" s="64">
        <f t="shared" si="16"/>
        <v>-147619.05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64">
        <v>-3033</v>
      </c>
      <c r="C83" s="19">
        <v>0</v>
      </c>
      <c r="D83" s="19">
        <v>0</v>
      </c>
      <c r="E83" s="19">
        <v>0</v>
      </c>
      <c r="F83" s="64">
        <v>-741.4</v>
      </c>
      <c r="G83" s="64">
        <v>-539.2</v>
      </c>
      <c r="H83" s="19">
        <v>0</v>
      </c>
      <c r="I83" s="19">
        <v>0</v>
      </c>
      <c r="J83" s="19">
        <v>0</v>
      </c>
      <c r="K83" s="19">
        <v>-539.2</v>
      </c>
      <c r="L83" s="64">
        <f t="shared" si="16"/>
        <v>-4852.8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2"/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6" t="s">
        <v>116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  <c r="L107" s="19">
        <f t="shared" si="16"/>
        <v>0</v>
      </c>
      <c r="M107" s="52"/>
    </row>
    <row r="108" spans="1:13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3"/>
    </row>
    <row r="109" spans="1:13" ht="18.75" customHeight="1">
      <c r="A109" s="16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31">
        <f t="shared" si="16"/>
        <v>0</v>
      </c>
      <c r="M109" s="51"/>
    </row>
    <row r="110" spans="1:13" ht="18.75" customHeight="1">
      <c r="A110" s="16" t="s">
        <v>81</v>
      </c>
      <c r="B110" s="24">
        <f aca="true" t="shared" si="19" ref="B110:H110">+B111+B112</f>
        <v>1441347.7899999998</v>
      </c>
      <c r="C110" s="24">
        <f t="shared" si="19"/>
        <v>2194262.0600000005</v>
      </c>
      <c r="D110" s="24">
        <f t="shared" si="19"/>
        <v>2487828.1799999992</v>
      </c>
      <c r="E110" s="24">
        <f t="shared" si="19"/>
        <v>1389871.1700000002</v>
      </c>
      <c r="F110" s="24">
        <f t="shared" si="19"/>
        <v>1256028.99</v>
      </c>
      <c r="G110" s="24">
        <f t="shared" si="19"/>
        <v>2834391.9899999998</v>
      </c>
      <c r="H110" s="24">
        <f t="shared" si="19"/>
        <v>1396299.6600000001</v>
      </c>
      <c r="I110" s="24">
        <f>+I111+I112</f>
        <v>429959.21</v>
      </c>
      <c r="J110" s="24">
        <f>+J111+J112</f>
        <v>875339.37</v>
      </c>
      <c r="K110" s="24">
        <f>+K111+K112</f>
        <v>682713.2300000001</v>
      </c>
      <c r="L110" s="45">
        <f t="shared" si="16"/>
        <v>14988041.65</v>
      </c>
      <c r="M110" s="73"/>
    </row>
    <row r="111" spans="1:13" ht="18" customHeight="1">
      <c r="A111" s="16" t="s">
        <v>80</v>
      </c>
      <c r="B111" s="24">
        <f aca="true" t="shared" si="20" ref="B111:K111">+B48+B65+B72+B107</f>
        <v>1441347.7899999998</v>
      </c>
      <c r="C111" s="24">
        <f>IF(C112=0,+C48+C65+C72+C107-C74,+C48+C65+C107)</f>
        <v>2194262.0600000005</v>
      </c>
      <c r="D111" s="24">
        <f t="shared" si="20"/>
        <v>2462938.7799999993</v>
      </c>
      <c r="E111" s="24">
        <f t="shared" si="20"/>
        <v>1366433.4100000001</v>
      </c>
      <c r="F111" s="24">
        <f t="shared" si="20"/>
        <v>1241596.95</v>
      </c>
      <c r="G111" s="24">
        <f t="shared" si="20"/>
        <v>2807491.32</v>
      </c>
      <c r="H111" s="24">
        <f t="shared" si="20"/>
        <v>1396299.6600000001</v>
      </c>
      <c r="I111" s="24">
        <f t="shared" si="20"/>
        <v>429959.21</v>
      </c>
      <c r="J111" s="24">
        <f t="shared" si="20"/>
        <v>861315.04</v>
      </c>
      <c r="K111" s="24">
        <f t="shared" si="20"/>
        <v>682713.2300000001</v>
      </c>
      <c r="L111" s="45">
        <f t="shared" si="16"/>
        <v>14884357.450000003</v>
      </c>
      <c r="M111" s="51"/>
    </row>
    <row r="112" spans="1:13" ht="18.75" customHeight="1">
      <c r="A112" s="16" t="s">
        <v>97</v>
      </c>
      <c r="B112" s="24">
        <f aca="true" t="shared" si="21" ref="B112:K112">IF(+B60+B108+B113&lt;0,0,(B60+B108+B113))</f>
        <v>0</v>
      </c>
      <c r="C112" s="24">
        <f t="shared" si="21"/>
        <v>0</v>
      </c>
      <c r="D112" s="24">
        <f t="shared" si="21"/>
        <v>24889.4</v>
      </c>
      <c r="E112" s="24">
        <f t="shared" si="21"/>
        <v>23437.76</v>
      </c>
      <c r="F112" s="24">
        <f t="shared" si="21"/>
        <v>14432.04</v>
      </c>
      <c r="G112" s="24">
        <f t="shared" si="21"/>
        <v>26900.67</v>
      </c>
      <c r="H112" s="24">
        <f t="shared" si="21"/>
        <v>0</v>
      </c>
      <c r="I112" s="19">
        <f t="shared" si="21"/>
        <v>0</v>
      </c>
      <c r="J112" s="24">
        <f t="shared" si="21"/>
        <v>14024.33</v>
      </c>
      <c r="K112" s="24">
        <f t="shared" si="21"/>
        <v>0</v>
      </c>
      <c r="L112" s="45">
        <f t="shared" si="16"/>
        <v>103684.2</v>
      </c>
      <c r="M112" s="74"/>
    </row>
    <row r="113" spans="1:14" ht="18.75" customHeight="1">
      <c r="A113" s="16" t="s">
        <v>82</v>
      </c>
      <c r="B113" s="64">
        <v>-36693.83</v>
      </c>
      <c r="C113" s="64">
        <v>-82159.24999999997</v>
      </c>
      <c r="D113" s="19">
        <v>0</v>
      </c>
      <c r="E113" s="19">
        <v>0</v>
      </c>
      <c r="F113" s="19">
        <v>0</v>
      </c>
      <c r="G113" s="19">
        <v>0</v>
      </c>
      <c r="H113" s="64">
        <v>-65933.04999999999</v>
      </c>
      <c r="I113" s="19">
        <v>0</v>
      </c>
      <c r="J113" s="19">
        <v>0</v>
      </c>
      <c r="K113" s="19"/>
      <c r="L113" s="45">
        <f t="shared" si="16"/>
        <v>-184786.12999999995</v>
      </c>
      <c r="N113" s="54"/>
    </row>
    <row r="114" spans="1:12" ht="18.75" customHeight="1">
      <c r="A114" s="16" t="s">
        <v>98</v>
      </c>
      <c r="B114" s="64">
        <f>IF(B108+B60+B113&lt;0,B108+B60+B74+B113,0)</f>
        <v>-19681.690000000002</v>
      </c>
      <c r="C114" s="64">
        <f>IF(C108+C60+C113&lt;0,C108+C60+C74+C113,0)</f>
        <v>-57555.92999999997</v>
      </c>
      <c r="D114" s="19">
        <v>0</v>
      </c>
      <c r="E114" s="19">
        <v>0</v>
      </c>
      <c r="F114" s="19">
        <v>0</v>
      </c>
      <c r="G114" s="19">
        <v>0</v>
      </c>
      <c r="H114" s="64">
        <f>IF(H108+H60+H113&lt;0,H108+H60+H74+H113,0)</f>
        <v>-48644.72999999999</v>
      </c>
      <c r="I114" s="19">
        <v>0</v>
      </c>
      <c r="J114" s="19">
        <v>0</v>
      </c>
      <c r="K114" s="19"/>
      <c r="L114" s="45">
        <f t="shared" si="16"/>
        <v>-125882.34999999995</v>
      </c>
    </row>
    <row r="115" spans="1:12" ht="18.75" customHeight="1">
      <c r="A115" s="2"/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/>
      <c r="L115" s="20"/>
    </row>
    <row r="116" spans="1:12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8.75" customHeight="1">
      <c r="A117" s="8"/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/>
      <c r="L117" s="43"/>
    </row>
    <row r="118" spans="1:13" ht="18.75" customHeight="1">
      <c r="A118" s="25" t="s">
        <v>68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/>
      <c r="L118" s="39">
        <f>SUM(L119:L139)</f>
        <v>14988041.640000004</v>
      </c>
      <c r="M118" s="51"/>
    </row>
    <row r="119" spans="1:12" ht="18.75" customHeight="1">
      <c r="A119" s="26" t="s">
        <v>69</v>
      </c>
      <c r="B119" s="27">
        <v>185069.05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/>
      <c r="L119" s="39">
        <f>SUM(B119:K119)</f>
        <v>185069.05</v>
      </c>
    </row>
    <row r="120" spans="1:12" ht="18.75" customHeight="1">
      <c r="A120" s="26" t="s">
        <v>70</v>
      </c>
      <c r="B120" s="27">
        <v>1256278.73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1256278.73</v>
      </c>
    </row>
    <row r="121" spans="1:12" ht="18.75" customHeight="1">
      <c r="A121" s="26" t="s">
        <v>71</v>
      </c>
      <c r="B121" s="38">
        <v>0</v>
      </c>
      <c r="C121" s="27">
        <v>2194262.06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2194262.06</v>
      </c>
    </row>
    <row r="122" spans="1:12" ht="18.75" customHeight="1">
      <c r="A122" s="26" t="s">
        <v>72</v>
      </c>
      <c r="B122" s="38">
        <v>0</v>
      </c>
      <c r="C122" s="38">
        <v>0</v>
      </c>
      <c r="D122" s="27">
        <v>2315422.01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 aca="true" t="shared" si="22" ref="L122:L139">SUM(B122:K122)</f>
        <v>2315422.01</v>
      </c>
    </row>
    <row r="123" spans="1:12" ht="18.75" customHeight="1">
      <c r="A123" s="26" t="s">
        <v>117</v>
      </c>
      <c r="B123" s="38">
        <v>0</v>
      </c>
      <c r="C123" s="38">
        <v>0</v>
      </c>
      <c r="D123" s="27">
        <v>172406.18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t="shared" si="22"/>
        <v>172406.18</v>
      </c>
    </row>
    <row r="124" spans="1:12" ht="18.75" customHeight="1">
      <c r="A124" s="26" t="s">
        <v>118</v>
      </c>
      <c r="B124" s="38">
        <v>0</v>
      </c>
      <c r="C124" s="38">
        <v>0</v>
      </c>
      <c r="D124" s="38">
        <v>0</v>
      </c>
      <c r="E124" s="27">
        <v>1375972.45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2"/>
        <v>1375972.45</v>
      </c>
    </row>
    <row r="125" spans="1:12" ht="18.75" customHeight="1">
      <c r="A125" s="26" t="s">
        <v>119</v>
      </c>
      <c r="B125" s="38">
        <v>0</v>
      </c>
      <c r="C125" s="38">
        <v>0</v>
      </c>
      <c r="D125" s="38">
        <v>0</v>
      </c>
      <c r="E125" s="27">
        <v>13898.71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2"/>
        <v>13898.71</v>
      </c>
    </row>
    <row r="126" spans="1:12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27">
        <v>384649.78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2"/>
        <v>384649.78</v>
      </c>
    </row>
    <row r="127" spans="1:12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27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2"/>
        <v>0</v>
      </c>
    </row>
    <row r="128" spans="1:12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27">
        <v>96871.03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2"/>
        <v>96871.03</v>
      </c>
    </row>
    <row r="129" spans="1:12" ht="18.75" customHeight="1">
      <c r="A129" s="26" t="s">
        <v>123</v>
      </c>
      <c r="B129" s="65">
        <v>0</v>
      </c>
      <c r="C129" s="65">
        <v>0</v>
      </c>
      <c r="D129" s="65">
        <v>0</v>
      </c>
      <c r="E129" s="65">
        <v>0</v>
      </c>
      <c r="F129" s="66">
        <v>774508.18</v>
      </c>
      <c r="G129" s="65">
        <v>0</v>
      </c>
      <c r="H129" s="65">
        <v>0</v>
      </c>
      <c r="I129" s="65">
        <v>0</v>
      </c>
      <c r="J129" s="65">
        <v>0</v>
      </c>
      <c r="K129" s="65"/>
      <c r="L129" s="39">
        <f t="shared" si="22"/>
        <v>774508.18</v>
      </c>
    </row>
    <row r="130" spans="1:12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841126.4</v>
      </c>
      <c r="H130" s="38">
        <v>0</v>
      </c>
      <c r="I130" s="38">
        <v>0</v>
      </c>
      <c r="J130" s="38">
        <v>0</v>
      </c>
      <c r="K130" s="38"/>
      <c r="L130" s="39">
        <f t="shared" si="22"/>
        <v>841126.4</v>
      </c>
    </row>
    <row r="131" spans="1:12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74999.96</v>
      </c>
      <c r="H131" s="38">
        <v>0</v>
      </c>
      <c r="I131" s="38">
        <v>0</v>
      </c>
      <c r="J131" s="38">
        <v>0</v>
      </c>
      <c r="K131" s="38"/>
      <c r="L131" s="39">
        <f t="shared" si="22"/>
        <v>74999.96</v>
      </c>
    </row>
    <row r="132" spans="1:12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407270.21</v>
      </c>
      <c r="H132" s="38">
        <v>0</v>
      </c>
      <c r="I132" s="38">
        <v>0</v>
      </c>
      <c r="J132" s="38">
        <v>0</v>
      </c>
      <c r="K132" s="38"/>
      <c r="L132" s="39">
        <f t="shared" si="22"/>
        <v>407270.21</v>
      </c>
    </row>
    <row r="133" spans="1:12" ht="18.75" customHeight="1">
      <c r="A133" s="26" t="s">
        <v>127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414105.96</v>
      </c>
      <c r="H133" s="38">
        <v>0</v>
      </c>
      <c r="I133" s="38">
        <v>0</v>
      </c>
      <c r="J133" s="38">
        <v>0</v>
      </c>
      <c r="K133" s="38"/>
      <c r="L133" s="39">
        <f t="shared" si="22"/>
        <v>414105.96</v>
      </c>
    </row>
    <row r="134" spans="1:12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1096889.47</v>
      </c>
      <c r="H134" s="38">
        <v>0</v>
      </c>
      <c r="I134" s="38">
        <v>0</v>
      </c>
      <c r="J134" s="38">
        <v>0</v>
      </c>
      <c r="K134" s="38"/>
      <c r="L134" s="39">
        <f t="shared" si="22"/>
        <v>1096889.47</v>
      </c>
    </row>
    <row r="135" spans="1:12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502528.24</v>
      </c>
      <c r="I135" s="38">
        <v>0</v>
      </c>
      <c r="J135" s="38">
        <v>0</v>
      </c>
      <c r="K135" s="38"/>
      <c r="L135" s="39">
        <f t="shared" si="22"/>
        <v>502528.24</v>
      </c>
    </row>
    <row r="136" spans="1:12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893771.41</v>
      </c>
      <c r="I136" s="38">
        <v>0</v>
      </c>
      <c r="J136" s="38">
        <v>0</v>
      </c>
      <c r="K136" s="38"/>
      <c r="L136" s="39">
        <f t="shared" si="22"/>
        <v>893771.41</v>
      </c>
    </row>
    <row r="137" spans="1:12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27">
        <v>429959.21</v>
      </c>
      <c r="J137" s="38">
        <v>0</v>
      </c>
      <c r="K137" s="38"/>
      <c r="L137" s="39">
        <f t="shared" si="22"/>
        <v>429959.21</v>
      </c>
    </row>
    <row r="138" spans="1:12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0</v>
      </c>
      <c r="J138" s="27">
        <v>875339.37</v>
      </c>
      <c r="K138" s="38"/>
      <c r="L138" s="39">
        <f t="shared" si="22"/>
        <v>875339.37</v>
      </c>
    </row>
    <row r="139" spans="1:12" ht="18.75" customHeight="1">
      <c r="A139" s="72" t="s">
        <v>140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1">
        <v>682713.23</v>
      </c>
      <c r="L139" s="42">
        <f t="shared" si="22"/>
        <v>682713.23</v>
      </c>
    </row>
    <row r="140" spans="1:12" ht="18.75" customHeight="1">
      <c r="A140" s="70"/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f>J110-J139</f>
        <v>875339.37</v>
      </c>
      <c r="K140" s="47"/>
      <c r="L140" s="48"/>
    </row>
    <row r="141" ht="18" customHeight="1">
      <c r="A141" s="70"/>
    </row>
    <row r="142" ht="18" customHeight="1">
      <c r="A142" s="70"/>
    </row>
    <row r="143" ht="18" customHeight="1">
      <c r="A143" s="70"/>
    </row>
    <row r="144" ht="18" customHeight="1"/>
    <row r="145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2018-08-03T18:18:43Z</dcterms:modified>
  <cp:category/>
  <cp:version/>
  <cp:contentType/>
  <cp:contentStatus/>
</cp:coreProperties>
</file>