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<sst xmlns="http://schemas.openxmlformats.org/spreadsheetml/2006/main" count="144" uniqueCount="144">
  <si>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</si>
  <si>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</si>
  <si>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</si>
  <si>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</si>
  <si>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</si>
  <si>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</si>
  <si>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</si>
  <si>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</si>
  <si>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</si>
  <si>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</si>
  <si>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</si>
  <si>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</si>
  <si>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</si>
  <si>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</si>
  <si>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</si>
  <si>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</si>
  <si>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</si>
  <si>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</si>
  <si>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</si>
  <si>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</si>
  <si>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</si>
  <si>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</si>
  <si>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</si>
  <si>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</si>
  <si>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</si>
  <si>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</si>
  <si>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</si>
  <si>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</si>
  <si>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</si>
  <si>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</si>
  <si>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</si>
  <si>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</si>
  <si>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</si>
  <si>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</si>
  <si>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</si>
  <si>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</si>
  <si>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</si>
  <si>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</si>
  <si>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</si>
  <si>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</si>
  <si>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</si>
  <si>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</si>
  <si>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</si>
  <si>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</si>
  <si>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</si>
  <si>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</si>
  <si>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</si>
  <si>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</si>
  <si>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</si>
  <si>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</si>
  <si>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</si>
  <si>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</si>
  <si>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</si>
  <si>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</si>
  <si>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</si>
  <si>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</si>
  <si>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</si>
  <si>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</si>
  <si>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</si>
  <si>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</si>
  <si>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</si>
  <si>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</si>
  <si>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</si>
  <si>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</si>
  <si>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</si>
  <si>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</si>
  <si>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</si>
  <si>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</si>
  <si>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</si>
  <si>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</si>
  <si>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</si>
  <si>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</si>
  <si>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</si>
  <si>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</si>
  <si>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</si>
  <si>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</si>
  <si>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</si>
  <si>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</si>
  <si>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</si>
  <si>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</si>
  <si>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</si>
  <si>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</si>
  <si>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</si>
  <si>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</si>
  <si>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</si>
  <si>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</si>
  <si>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</si>
  <si>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</si>
  <si>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</si>
  <si>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</si>
  <si>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</si>
  <si>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</si>
  <si>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</si>
  <si>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</si>
  <si>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</si>
  <si>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</si>
  <si>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</si>
  <si>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</si>
  <si>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</si>
  <si>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</si>
  <si>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</si>
  <si>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</si>
  <si>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</si>
  <si>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</si>
  <si>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</si>
  <si>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</si>
  <si>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</si>
  <si>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</si>
  <si>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</si>
  <si>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</si>
  <si>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</si>
  <si>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</si>
  <si>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</si>
  <si>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</si>
  <si>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</si>
  <si>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</si>
  <si>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</si>
  <si>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</si>
  <si>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</si>
  <si>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</si>
  <si>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</si>
  <si>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</si>
  <si>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</si>
  <si>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</si>
  <si>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</si>
  <si>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</si>
  <si>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</si>
  <si>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</si>
  <si>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</si>
  <si>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</si>
  <si>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</si>
  <si>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</si>
  <si>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</si>
  <si>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</si>
  <si>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</si>
  <si>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</si>
  <si>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</si>
  <si>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</si>
  <si>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</si>
  <si>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</si>
  <si>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</si>
  <si>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</si>
  <si>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OPERAÇÃO 25/07/18 - VENCIMENTO 01/08/18</t>
  </si>
  <si>
    <t>6.2.1. Aluguel de Frota Reversível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</si>
</sst>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48">
      <selection activeCell="A73" sqref="A73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525094</v>
      </c>
      <c r="C7" s="9">
        <f t="shared" si="0"/>
        <v>701635</v>
      </c>
      <c r="D7" s="9">
        <f t="shared" si="0"/>
        <v>690207</v>
      </c>
      <c r="E7" s="9">
        <f t="shared" si="0"/>
        <v>478802</v>
      </c>
      <c r="F7" s="9">
        <f t="shared" si="0"/>
        <v>418056</v>
      </c>
      <c r="G7" s="9">
        <f t="shared" si="0"/>
        <v>1105678</v>
      </c>
      <c r="H7" s="9">
        <f t="shared" si="0"/>
        <v>479228</v>
      </c>
      <c r="I7" s="9">
        <f t="shared" si="0"/>
        <v>107647</v>
      </c>
      <c r="J7" s="9">
        <f t="shared" si="0"/>
        <v>283483</v>
      </c>
      <c r="K7" s="9">
        <f t="shared" si="0"/>
        <v>241759</v>
      </c>
      <c r="L7" s="9">
        <f t="shared" si="0"/>
        <v>5031589</v>
      </c>
      <c r="M7" s="49"/>
    </row>
    <row r="8" spans="1:12" ht="17.25" customHeight="1">
      <c r="A8" s="10" t="s">
        <v>95</v>
      </c>
      <c r="B8" s="11">
        <f>B9+B12+B16</f>
        <v>269566</v>
      </c>
      <c r="C8" s="11">
        <f aca="true" t="shared" si="1" ref="C8:K8">C9+C12+C16</f>
        <v>368441</v>
      </c>
      <c r="D8" s="11">
        <f t="shared" si="1"/>
        <v>336971</v>
      </c>
      <c r="E8" s="11">
        <f t="shared" si="1"/>
        <v>252826</v>
      </c>
      <c r="F8" s="11">
        <f t="shared" si="1"/>
        <v>202454</v>
      </c>
      <c r="G8" s="11">
        <f t="shared" si="1"/>
        <v>550450</v>
      </c>
      <c r="H8" s="11">
        <f t="shared" si="1"/>
        <v>264896</v>
      </c>
      <c r="I8" s="11">
        <f t="shared" si="1"/>
        <v>50983</v>
      </c>
      <c r="J8" s="11">
        <f t="shared" si="1"/>
        <v>140670</v>
      </c>
      <c r="K8" s="11">
        <f t="shared" si="1"/>
        <v>128649</v>
      </c>
      <c r="L8" s="11">
        <f aca="true" t="shared" si="2" ref="L8:L27">SUM(B8:K8)</f>
        <v>2565906</v>
      </c>
    </row>
    <row r="9" spans="1:12" ht="17.25" customHeight="1">
      <c r="A9" s="15" t="s">
        <v>16</v>
      </c>
      <c r="B9" s="13">
        <f>+B10+B11</f>
        <v>33332</v>
      </c>
      <c r="C9" s="13">
        <f aca="true" t="shared" si="3" ref="C9:K9">+C10+C11</f>
        <v>48837</v>
      </c>
      <c r="D9" s="13">
        <f t="shared" si="3"/>
        <v>39243</v>
      </c>
      <c r="E9" s="13">
        <f t="shared" si="3"/>
        <v>32046</v>
      </c>
      <c r="F9" s="13">
        <f t="shared" si="3"/>
        <v>21131</v>
      </c>
      <c r="G9" s="13">
        <f t="shared" si="3"/>
        <v>46551</v>
      </c>
      <c r="H9" s="13">
        <f t="shared" si="3"/>
        <v>40984</v>
      </c>
      <c r="I9" s="13">
        <f t="shared" si="3"/>
        <v>7406</v>
      </c>
      <c r="J9" s="13">
        <f t="shared" si="3"/>
        <v>15316</v>
      </c>
      <c r="K9" s="13">
        <f t="shared" si="3"/>
        <v>15104</v>
      </c>
      <c r="L9" s="11">
        <f t="shared" si="2"/>
        <v>299950</v>
      </c>
    </row>
    <row r="10" spans="1:12" ht="17.25" customHeight="1">
      <c r="A10" s="29" t="s">
        <v>17</v>
      </c>
      <c r="B10" s="13">
        <v>33332</v>
      </c>
      <c r="C10" s="13">
        <v>48837</v>
      </c>
      <c r="D10" s="13">
        <v>39243</v>
      </c>
      <c r="E10" s="13">
        <v>32046</v>
      </c>
      <c r="F10" s="13">
        <v>21131</v>
      </c>
      <c r="G10" s="13">
        <v>46551</v>
      </c>
      <c r="H10" s="13">
        <v>40984</v>
      </c>
      <c r="I10" s="13">
        <v>7406</v>
      </c>
      <c r="J10" s="13">
        <v>15316</v>
      </c>
      <c r="K10" s="13">
        <v>15104</v>
      </c>
      <c r="L10" s="11">
        <f t="shared" si="2"/>
        <v>299950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224717</v>
      </c>
      <c r="C12" s="17">
        <f t="shared" si="4"/>
        <v>303197</v>
      </c>
      <c r="D12" s="17">
        <f t="shared" si="4"/>
        <v>283147</v>
      </c>
      <c r="E12" s="17">
        <f t="shared" si="4"/>
        <v>210233</v>
      </c>
      <c r="F12" s="17">
        <f t="shared" si="4"/>
        <v>170603</v>
      </c>
      <c r="G12" s="17">
        <f t="shared" si="4"/>
        <v>474919</v>
      </c>
      <c r="H12" s="17">
        <f t="shared" si="4"/>
        <v>212541</v>
      </c>
      <c r="I12" s="17">
        <f t="shared" si="4"/>
        <v>40982</v>
      </c>
      <c r="J12" s="17">
        <f t="shared" si="4"/>
        <v>119240</v>
      </c>
      <c r="K12" s="17">
        <f t="shared" si="4"/>
        <v>107682</v>
      </c>
      <c r="L12" s="11">
        <f t="shared" si="2"/>
        <v>2147261</v>
      </c>
    </row>
    <row r="13" spans="1:14" s="68" customFormat="1" ht="17.25" customHeight="1">
      <c r="A13" s="75" t="s">
        <v>19</v>
      </c>
      <c r="B13" s="76">
        <v>114737</v>
      </c>
      <c r="C13" s="76">
        <v>163510</v>
      </c>
      <c r="D13" s="76">
        <v>157963</v>
      </c>
      <c r="E13" s="76">
        <v>111628</v>
      </c>
      <c r="F13" s="76">
        <v>91956</v>
      </c>
      <c r="G13" s="76">
        <v>236809</v>
      </c>
      <c r="H13" s="76">
        <v>105962</v>
      </c>
      <c r="I13" s="76">
        <v>24336</v>
      </c>
      <c r="J13" s="76">
        <v>65949</v>
      </c>
      <c r="K13" s="76">
        <v>54926</v>
      </c>
      <c r="L13" s="77">
        <f t="shared" si="2"/>
        <v>1127776</v>
      </c>
      <c r="M13" s="78"/>
      <c r="N13" s="79"/>
    </row>
    <row r="14" spans="1:13" s="68" customFormat="1" ht="17.25" customHeight="1">
      <c r="A14" s="75" t="s">
        <v>20</v>
      </c>
      <c r="B14" s="76">
        <v>104979</v>
      </c>
      <c r="C14" s="76">
        <v>131626</v>
      </c>
      <c r="D14" s="76">
        <v>120017</v>
      </c>
      <c r="E14" s="76">
        <v>93672</v>
      </c>
      <c r="F14" s="76">
        <v>75452</v>
      </c>
      <c r="G14" s="76">
        <v>229884</v>
      </c>
      <c r="H14" s="76">
        <v>99192</v>
      </c>
      <c r="I14" s="76">
        <v>15519</v>
      </c>
      <c r="J14" s="76">
        <v>51458</v>
      </c>
      <c r="K14" s="76">
        <v>50642</v>
      </c>
      <c r="L14" s="77">
        <f t="shared" si="2"/>
        <v>972441</v>
      </c>
      <c r="M14" s="78"/>
    </row>
    <row r="15" spans="1:12" ht="17.25" customHeight="1">
      <c r="A15" s="14" t="s">
        <v>21</v>
      </c>
      <c r="B15" s="13">
        <v>5001</v>
      </c>
      <c r="C15" s="13">
        <v>8061</v>
      </c>
      <c r="D15" s="13">
        <v>5167</v>
      </c>
      <c r="E15" s="13">
        <v>4933</v>
      </c>
      <c r="F15" s="13">
        <v>3195</v>
      </c>
      <c r="G15" s="13">
        <v>8226</v>
      </c>
      <c r="H15" s="13">
        <v>7387</v>
      </c>
      <c r="I15" s="13">
        <v>1127</v>
      </c>
      <c r="J15" s="13">
        <v>1833</v>
      </c>
      <c r="K15" s="13">
        <v>2114</v>
      </c>
      <c r="L15" s="11">
        <f t="shared" si="2"/>
        <v>47044</v>
      </c>
    </row>
    <row r="16" spans="1:12" ht="17.25" customHeight="1">
      <c r="A16" s="15" t="s">
        <v>91</v>
      </c>
      <c r="B16" s="13">
        <f>B17+B18+B19</f>
        <v>11517</v>
      </c>
      <c r="C16" s="13">
        <f aca="true" t="shared" si="5" ref="C16:K16">C17+C18+C19</f>
        <v>16407</v>
      </c>
      <c r="D16" s="13">
        <f t="shared" si="5"/>
        <v>14581</v>
      </c>
      <c r="E16" s="13">
        <f t="shared" si="5"/>
        <v>10547</v>
      </c>
      <c r="F16" s="13">
        <f t="shared" si="5"/>
        <v>10720</v>
      </c>
      <c r="G16" s="13">
        <f t="shared" si="5"/>
        <v>28980</v>
      </c>
      <c r="H16" s="13">
        <f t="shared" si="5"/>
        <v>11371</v>
      </c>
      <c r="I16" s="13">
        <f t="shared" si="5"/>
        <v>2595</v>
      </c>
      <c r="J16" s="13">
        <f t="shared" si="5"/>
        <v>6114</v>
      </c>
      <c r="K16" s="13">
        <f t="shared" si="5"/>
        <v>5863</v>
      </c>
      <c r="L16" s="11">
        <f t="shared" si="2"/>
        <v>118695</v>
      </c>
    </row>
    <row r="17" spans="1:12" ht="17.25" customHeight="1">
      <c r="A17" s="14" t="s">
        <v>92</v>
      </c>
      <c r="B17" s="13">
        <v>11471</v>
      </c>
      <c r="C17" s="13">
        <v>16371</v>
      </c>
      <c r="D17" s="13">
        <v>14549</v>
      </c>
      <c r="E17" s="13">
        <v>10531</v>
      </c>
      <c r="F17" s="13">
        <v>10697</v>
      </c>
      <c r="G17" s="13">
        <v>28903</v>
      </c>
      <c r="H17" s="13">
        <v>11332</v>
      </c>
      <c r="I17" s="13">
        <v>2592</v>
      </c>
      <c r="J17" s="13">
        <v>6103</v>
      </c>
      <c r="K17" s="13">
        <v>5850</v>
      </c>
      <c r="L17" s="11">
        <f t="shared" si="2"/>
        <v>118399</v>
      </c>
    </row>
    <row r="18" spans="1:12" ht="17.25" customHeight="1">
      <c r="A18" s="14" t="s">
        <v>93</v>
      </c>
      <c r="B18" s="13">
        <v>24</v>
      </c>
      <c r="C18" s="13">
        <v>17</v>
      </c>
      <c r="D18" s="13">
        <v>21</v>
      </c>
      <c r="E18" s="13">
        <v>9</v>
      </c>
      <c r="F18" s="13">
        <v>19</v>
      </c>
      <c r="G18" s="13">
        <v>56</v>
      </c>
      <c r="H18" s="13">
        <v>28</v>
      </c>
      <c r="I18" s="13">
        <v>3</v>
      </c>
      <c r="J18" s="13">
        <v>8</v>
      </c>
      <c r="K18" s="13">
        <v>8</v>
      </c>
      <c r="L18" s="11">
        <f t="shared" si="2"/>
        <v>193</v>
      </c>
    </row>
    <row r="19" spans="1:12" ht="17.25" customHeight="1">
      <c r="A19" s="14" t="s">
        <v>94</v>
      </c>
      <c r="B19" s="13">
        <v>22</v>
      </c>
      <c r="C19" s="13">
        <v>19</v>
      </c>
      <c r="D19" s="13">
        <v>11</v>
      </c>
      <c r="E19" s="13">
        <v>7</v>
      </c>
      <c r="F19" s="13">
        <v>4</v>
      </c>
      <c r="G19" s="13">
        <v>21</v>
      </c>
      <c r="H19" s="13">
        <v>11</v>
      </c>
      <c r="I19" s="13">
        <v>0</v>
      </c>
      <c r="J19" s="13">
        <v>3</v>
      </c>
      <c r="K19" s="13">
        <v>5</v>
      </c>
      <c r="L19" s="11">
        <f t="shared" si="2"/>
        <v>103</v>
      </c>
    </row>
    <row r="20" spans="1:12" ht="17.25" customHeight="1">
      <c r="A20" s="16" t="s">
        <v>22</v>
      </c>
      <c r="B20" s="11">
        <f>+B21+B22+B23</f>
        <v>162832</v>
      </c>
      <c r="C20" s="11">
        <f aca="true" t="shared" si="6" ref="C20:K20">+C21+C22+C23</f>
        <v>195587</v>
      </c>
      <c r="D20" s="11">
        <f t="shared" si="6"/>
        <v>208122</v>
      </c>
      <c r="E20" s="11">
        <f t="shared" si="6"/>
        <v>135267</v>
      </c>
      <c r="F20" s="11">
        <f t="shared" si="6"/>
        <v>146513</v>
      </c>
      <c r="G20" s="11">
        <f t="shared" si="6"/>
        <v>403701</v>
      </c>
      <c r="H20" s="11">
        <f t="shared" si="6"/>
        <v>133665</v>
      </c>
      <c r="I20" s="11">
        <f t="shared" si="6"/>
        <v>32377</v>
      </c>
      <c r="J20" s="11">
        <f t="shared" si="6"/>
        <v>81291</v>
      </c>
      <c r="K20" s="11">
        <f t="shared" si="6"/>
        <v>71934</v>
      </c>
      <c r="L20" s="11">
        <f t="shared" si="2"/>
        <v>1571289</v>
      </c>
    </row>
    <row r="21" spans="1:13" s="68" customFormat="1" ht="17.25" customHeight="1">
      <c r="A21" s="61" t="s">
        <v>23</v>
      </c>
      <c r="B21" s="76">
        <v>91676</v>
      </c>
      <c r="C21" s="76">
        <v>120178</v>
      </c>
      <c r="D21" s="76">
        <v>129960</v>
      </c>
      <c r="E21" s="76">
        <v>81217</v>
      </c>
      <c r="F21" s="76">
        <v>87631</v>
      </c>
      <c r="G21" s="76">
        <v>219819</v>
      </c>
      <c r="H21" s="76">
        <v>78207</v>
      </c>
      <c r="I21" s="76">
        <v>21032</v>
      </c>
      <c r="J21" s="76">
        <v>49358</v>
      </c>
      <c r="K21" s="76">
        <v>40640</v>
      </c>
      <c r="L21" s="77">
        <f t="shared" si="2"/>
        <v>919718</v>
      </c>
      <c r="M21" s="78"/>
    </row>
    <row r="22" spans="1:13" s="68" customFormat="1" ht="17.25" customHeight="1">
      <c r="A22" s="61" t="s">
        <v>24</v>
      </c>
      <c r="B22" s="76">
        <v>68755</v>
      </c>
      <c r="C22" s="76">
        <v>72058</v>
      </c>
      <c r="D22" s="76">
        <v>75576</v>
      </c>
      <c r="E22" s="76">
        <v>52108</v>
      </c>
      <c r="F22" s="76">
        <v>57251</v>
      </c>
      <c r="G22" s="76">
        <v>179596</v>
      </c>
      <c r="H22" s="76">
        <v>52643</v>
      </c>
      <c r="I22" s="76">
        <v>10884</v>
      </c>
      <c r="J22" s="76">
        <v>31035</v>
      </c>
      <c r="K22" s="76">
        <v>30301</v>
      </c>
      <c r="L22" s="77">
        <f t="shared" si="2"/>
        <v>630207</v>
      </c>
      <c r="M22" s="78"/>
    </row>
    <row r="23" spans="1:12" ht="17.25" customHeight="1">
      <c r="A23" s="12" t="s">
        <v>25</v>
      </c>
      <c r="B23" s="13">
        <v>2401</v>
      </c>
      <c r="C23" s="13">
        <v>3351</v>
      </c>
      <c r="D23" s="13">
        <v>2586</v>
      </c>
      <c r="E23" s="13">
        <v>1942</v>
      </c>
      <c r="F23" s="13">
        <v>1631</v>
      </c>
      <c r="G23" s="13">
        <v>4286</v>
      </c>
      <c r="H23" s="13">
        <v>2815</v>
      </c>
      <c r="I23" s="13">
        <v>461</v>
      </c>
      <c r="J23" s="13">
        <v>898</v>
      </c>
      <c r="K23" s="13">
        <v>993</v>
      </c>
      <c r="L23" s="11">
        <f t="shared" si="2"/>
        <v>21364</v>
      </c>
    </row>
    <row r="24" spans="1:13" ht="17.25" customHeight="1">
      <c r="A24" s="16" t="s">
        <v>26</v>
      </c>
      <c r="B24" s="13">
        <f>+B25+B26</f>
        <v>92696</v>
      </c>
      <c r="C24" s="13">
        <f aca="true" t="shared" si="7" ref="C24:K24">+C25+C26</f>
        <v>137607</v>
      </c>
      <c r="D24" s="13">
        <f t="shared" si="7"/>
        <v>145114</v>
      </c>
      <c r="E24" s="13">
        <f t="shared" si="7"/>
        <v>90709</v>
      </c>
      <c r="F24" s="13">
        <f t="shared" si="7"/>
        <v>69089</v>
      </c>
      <c r="G24" s="13">
        <f t="shared" si="7"/>
        <v>151527</v>
      </c>
      <c r="H24" s="13">
        <f t="shared" si="7"/>
        <v>75782</v>
      </c>
      <c r="I24" s="13">
        <f t="shared" si="7"/>
        <v>24287</v>
      </c>
      <c r="J24" s="13">
        <f t="shared" si="7"/>
        <v>61522</v>
      </c>
      <c r="K24" s="13">
        <f t="shared" si="7"/>
        <v>41176</v>
      </c>
      <c r="L24" s="11">
        <f t="shared" si="2"/>
        <v>889509</v>
      </c>
      <c r="M24" s="50"/>
    </row>
    <row r="25" spans="1:13" ht="17.25" customHeight="1">
      <c r="A25" s="12" t="s">
        <v>112</v>
      </c>
      <c r="B25" s="13">
        <v>68224</v>
      </c>
      <c r="C25" s="13">
        <v>107113</v>
      </c>
      <c r="D25" s="13">
        <v>113621</v>
      </c>
      <c r="E25" s="13">
        <v>72890</v>
      </c>
      <c r="F25" s="13">
        <v>53331</v>
      </c>
      <c r="G25" s="13">
        <v>115146</v>
      </c>
      <c r="H25" s="13">
        <v>57718</v>
      </c>
      <c r="I25" s="13">
        <v>20402</v>
      </c>
      <c r="J25" s="13">
        <v>47420</v>
      </c>
      <c r="K25" s="13">
        <v>32004</v>
      </c>
      <c r="L25" s="11">
        <f t="shared" si="2"/>
        <v>687869</v>
      </c>
      <c r="M25" s="49"/>
    </row>
    <row r="26" spans="1:13" ht="17.25" customHeight="1">
      <c r="A26" s="12" t="s">
        <v>113</v>
      </c>
      <c r="B26" s="13">
        <v>24472</v>
      </c>
      <c r="C26" s="13">
        <v>30494</v>
      </c>
      <c r="D26" s="13">
        <v>31493</v>
      </c>
      <c r="E26" s="13">
        <v>17819</v>
      </c>
      <c r="F26" s="13">
        <v>15758</v>
      </c>
      <c r="G26" s="13">
        <v>36381</v>
      </c>
      <c r="H26" s="13">
        <v>18064</v>
      </c>
      <c r="I26" s="13">
        <v>3885</v>
      </c>
      <c r="J26" s="13">
        <v>14102</v>
      </c>
      <c r="K26" s="13">
        <v>9172</v>
      </c>
      <c r="L26" s="11">
        <f t="shared" si="2"/>
        <v>201640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4885</v>
      </c>
      <c r="I27" s="11">
        <v>0</v>
      </c>
      <c r="J27" s="11">
        <v>0</v>
      </c>
      <c r="K27" s="11">
        <v>0</v>
      </c>
      <c r="L27" s="11">
        <f t="shared" si="2"/>
        <v>4885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18086.32</v>
      </c>
      <c r="I35" s="19">
        <v>0</v>
      </c>
      <c r="J35" s="19">
        <v>0</v>
      </c>
      <c r="K35" s="19">
        <v>0</v>
      </c>
      <c r="L35" s="23">
        <f>SUM(B35:K35)</f>
        <v>18086.32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1676357.64</v>
      </c>
      <c r="C47" s="22">
        <f aca="true" t="shared" si="11" ref="C47:H47">+C48+C60</f>
        <v>2505288.1700000004</v>
      </c>
      <c r="D47" s="22">
        <f t="shared" si="11"/>
        <v>2712936.4199999995</v>
      </c>
      <c r="E47" s="22">
        <f t="shared" si="11"/>
        <v>1643989.03</v>
      </c>
      <c r="F47" s="22">
        <f t="shared" si="11"/>
        <v>1445261.17</v>
      </c>
      <c r="G47" s="22">
        <f t="shared" si="11"/>
        <v>3152784.98</v>
      </c>
      <c r="H47" s="22">
        <f t="shared" si="11"/>
        <v>1588865.11</v>
      </c>
      <c r="I47" s="22">
        <f>+I48+I60</f>
        <v>561659</v>
      </c>
      <c r="J47" s="22">
        <f>+J48+J60</f>
        <v>940962.92</v>
      </c>
      <c r="K47" s="22">
        <f>+K48+K60</f>
        <v>783898.17</v>
      </c>
      <c r="L47" s="22">
        <f aca="true" t="shared" si="12" ref="L47:L60">SUM(B47:K47)</f>
        <v>17012002.61</v>
      </c>
    </row>
    <row r="48" spans="1:12" ht="17.25" customHeight="1">
      <c r="A48" s="16" t="s">
        <v>138</v>
      </c>
      <c r="B48" s="23">
        <f>SUM(B49:B59)</f>
        <v>1659345.5</v>
      </c>
      <c r="C48" s="23">
        <f aca="true" t="shared" si="13" ref="C48:K48">SUM(C49:C59)</f>
        <v>2480650.8600000003</v>
      </c>
      <c r="D48" s="23">
        <f t="shared" si="13"/>
        <v>2688047.0199999996</v>
      </c>
      <c r="E48" s="23">
        <f t="shared" si="13"/>
        <v>1620551.27</v>
      </c>
      <c r="F48" s="23">
        <f t="shared" si="13"/>
        <v>1430829.13</v>
      </c>
      <c r="G48" s="23">
        <f t="shared" si="13"/>
        <v>3125884.31</v>
      </c>
      <c r="H48" s="23">
        <f t="shared" si="13"/>
        <v>1571576.79</v>
      </c>
      <c r="I48" s="23">
        <f t="shared" si="13"/>
        <v>561659</v>
      </c>
      <c r="J48" s="23">
        <f t="shared" si="13"/>
        <v>926938.5900000001</v>
      </c>
      <c r="K48" s="23">
        <f t="shared" si="13"/>
        <v>783898.17</v>
      </c>
      <c r="L48" s="23">
        <f t="shared" si="12"/>
        <v>16849380.640000004</v>
      </c>
    </row>
    <row r="49" spans="1:12" ht="17.25" customHeight="1">
      <c r="A49" s="34" t="s">
        <v>43</v>
      </c>
      <c r="B49" s="23">
        <f aca="true" t="shared" si="14" ref="B49:H49">ROUND(B30*B7,2)</f>
        <v>1655253.82</v>
      </c>
      <c r="C49" s="23">
        <f t="shared" si="14"/>
        <v>2474877.14</v>
      </c>
      <c r="D49" s="23">
        <f t="shared" si="14"/>
        <v>2681661.26</v>
      </c>
      <c r="E49" s="23">
        <f t="shared" si="14"/>
        <v>1617105.87</v>
      </c>
      <c r="F49" s="23">
        <f t="shared" si="14"/>
        <v>1427452.21</v>
      </c>
      <c r="G49" s="23">
        <f t="shared" si="14"/>
        <v>3118454.23</v>
      </c>
      <c r="H49" s="23">
        <f t="shared" si="14"/>
        <v>1549775.43</v>
      </c>
      <c r="I49" s="23">
        <f>ROUND(I30*I7,2)</f>
        <v>560593.28</v>
      </c>
      <c r="J49" s="23">
        <f>ROUND(J30*J7,2)</f>
        <v>924721.55</v>
      </c>
      <c r="K49" s="23">
        <f>ROUND(K30*K7,2)</f>
        <v>778198.05</v>
      </c>
      <c r="L49" s="23">
        <f t="shared" si="12"/>
        <v>16788092.84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18086.32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18086.32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36">
        <v>0</v>
      </c>
      <c r="G57" s="19">
        <v>0</v>
      </c>
      <c r="H57" s="19">
        <v>0</v>
      </c>
      <c r="I57" s="19">
        <v>0</v>
      </c>
      <c r="J57" s="19">
        <v>0</v>
      </c>
      <c r="K57" s="23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19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-193755.13</v>
      </c>
      <c r="C64" s="35">
        <f t="shared" si="15"/>
        <v>-223269.87000000002</v>
      </c>
      <c r="D64" s="35">
        <f t="shared" si="15"/>
        <v>-198517.97</v>
      </c>
      <c r="E64" s="35">
        <f t="shared" si="15"/>
        <v>-248549.66</v>
      </c>
      <c r="F64" s="35">
        <f t="shared" si="15"/>
        <v>-175127.1</v>
      </c>
      <c r="G64" s="35">
        <f t="shared" si="15"/>
        <v>-286190.33</v>
      </c>
      <c r="H64" s="35">
        <f t="shared" si="15"/>
        <v>-178255.05</v>
      </c>
      <c r="I64" s="35">
        <f t="shared" si="15"/>
        <v>-142538.31</v>
      </c>
      <c r="J64" s="35">
        <f t="shared" si="15"/>
        <v>-71641.62</v>
      </c>
      <c r="K64" s="35">
        <f t="shared" si="15"/>
        <v>-67236</v>
      </c>
      <c r="L64" s="35">
        <f aca="true" t="shared" si="16" ref="L64:L112">SUM(B64:K64)</f>
        <v>-1785081.04</v>
      </c>
    </row>
    <row r="65" spans="1:12" ht="18.75" customHeight="1">
      <c r="A65" s="16" t="s">
        <v>73</v>
      </c>
      <c r="B65" s="35">
        <f aca="true" t="shared" si="17" ref="B65:K65">B66+B67+B68+B69+B70+B71</f>
        <v>-179244.18</v>
      </c>
      <c r="C65" s="35">
        <f t="shared" si="17"/>
        <v>-202170.64</v>
      </c>
      <c r="D65" s="35">
        <f t="shared" si="17"/>
        <v>-177529.73</v>
      </c>
      <c r="E65" s="35">
        <f t="shared" si="17"/>
        <v>-234584.9</v>
      </c>
      <c r="F65" s="35">
        <f t="shared" si="17"/>
        <v>-162375.97</v>
      </c>
      <c r="G65" s="35">
        <f t="shared" si="17"/>
        <v>-255940.32</v>
      </c>
      <c r="H65" s="35">
        <f t="shared" si="17"/>
        <v>-163936</v>
      </c>
      <c r="I65" s="35">
        <f t="shared" si="17"/>
        <v>-29624</v>
      </c>
      <c r="J65" s="35">
        <f t="shared" si="17"/>
        <v>-61264</v>
      </c>
      <c r="K65" s="35">
        <f t="shared" si="17"/>
        <v>-60416</v>
      </c>
      <c r="L65" s="35">
        <f t="shared" si="16"/>
        <v>-1527085.74</v>
      </c>
    </row>
    <row r="66" spans="1:12" ht="18.75" customHeight="1">
      <c r="A66" s="12" t="s">
        <v>74</v>
      </c>
      <c r="B66" s="35">
        <f>-ROUND(B9*$D$3,2)</f>
        <v>-133328</v>
      </c>
      <c r="C66" s="35">
        <f aca="true" t="shared" si="18" ref="C66:K66">-ROUND(C9*$D$3,2)</f>
        <v>-195348</v>
      </c>
      <c r="D66" s="35">
        <f t="shared" si="18"/>
        <v>-156972</v>
      </c>
      <c r="E66" s="35">
        <f t="shared" si="18"/>
        <v>-128184</v>
      </c>
      <c r="F66" s="35">
        <f t="shared" si="18"/>
        <v>-84524</v>
      </c>
      <c r="G66" s="35">
        <f t="shared" si="18"/>
        <v>-186204</v>
      </c>
      <c r="H66" s="35">
        <f t="shared" si="18"/>
        <v>-163936</v>
      </c>
      <c r="I66" s="35">
        <f t="shared" si="18"/>
        <v>-29624</v>
      </c>
      <c r="J66" s="35">
        <f t="shared" si="18"/>
        <v>-61264</v>
      </c>
      <c r="K66" s="35">
        <f t="shared" si="18"/>
        <v>-60416</v>
      </c>
      <c r="L66" s="35">
        <f t="shared" si="16"/>
        <v>-1199800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-528</v>
      </c>
      <c r="C68" s="35">
        <v>-252</v>
      </c>
      <c r="D68" s="35">
        <v>-172</v>
      </c>
      <c r="E68" s="35">
        <v>-468</v>
      </c>
      <c r="F68" s="35">
        <v>-404</v>
      </c>
      <c r="G68" s="35">
        <v>-256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-2080</v>
      </c>
    </row>
    <row r="69" spans="1:12" ht="18.75" customHeight="1">
      <c r="A69" s="12" t="s">
        <v>103</v>
      </c>
      <c r="B69" s="35">
        <v>-4080</v>
      </c>
      <c r="C69" s="35">
        <v>-1764</v>
      </c>
      <c r="D69" s="35">
        <v>-1820</v>
      </c>
      <c r="E69" s="35">
        <v>-2324</v>
      </c>
      <c r="F69" s="35">
        <v>-1204</v>
      </c>
      <c r="G69" s="35">
        <v>-1064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-12256</v>
      </c>
    </row>
    <row r="70" spans="1:12" ht="18.75" customHeight="1">
      <c r="A70" s="12" t="s">
        <v>52</v>
      </c>
      <c r="B70" s="35">
        <v>-41308.18</v>
      </c>
      <c r="C70" s="35">
        <v>-4806.64</v>
      </c>
      <c r="D70" s="35">
        <v>-18565.73</v>
      </c>
      <c r="E70" s="35">
        <v>-103608.9</v>
      </c>
      <c r="F70" s="35">
        <v>-76243.97</v>
      </c>
      <c r="G70" s="35">
        <v>-68416.32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-312949.74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61" t="s">
        <v>78</v>
      </c>
      <c r="B72" s="64">
        <f>SUM(B73:B105)</f>
        <v>-14510.95</v>
      </c>
      <c r="C72" s="64">
        <f aca="true" t="shared" si="19" ref="C72:K72">SUM(C73:C105)</f>
        <v>-21099.230000000003</v>
      </c>
      <c r="D72" s="64">
        <f t="shared" si="19"/>
        <v>-20988.24</v>
      </c>
      <c r="E72" s="64">
        <f t="shared" si="19"/>
        <v>-13964.76</v>
      </c>
      <c r="F72" s="64">
        <f t="shared" si="19"/>
        <v>-12751.13</v>
      </c>
      <c r="G72" s="64">
        <f t="shared" si="19"/>
        <v>-30250.010000000002</v>
      </c>
      <c r="H72" s="64">
        <f t="shared" si="19"/>
        <v>-14319.05</v>
      </c>
      <c r="I72" s="64">
        <f t="shared" si="19"/>
        <v>-112914.31</v>
      </c>
      <c r="J72" s="64">
        <f t="shared" si="19"/>
        <v>-10377.62</v>
      </c>
      <c r="K72" s="64">
        <f t="shared" si="19"/>
        <v>-6820</v>
      </c>
      <c r="L72" s="64">
        <f t="shared" si="16"/>
        <v>-257995.3</v>
      </c>
    </row>
    <row r="73" spans="1:12" ht="18.75" customHeight="1">
      <c r="A73" s="12" t="s">
        <v>143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64">
        <v>-44391.6</v>
      </c>
      <c r="J73" s="19">
        <v>0</v>
      </c>
      <c r="K73" s="19">
        <v>0</v>
      </c>
      <c r="L73" s="64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-47.35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64">
        <f t="shared" si="16"/>
        <v>-60000</v>
      </c>
    </row>
    <row r="77" spans="1:12" ht="18.75" customHeight="1">
      <c r="A77" s="34" t="s">
        <v>57</v>
      </c>
      <c r="B77" s="35">
        <v>-14510.95</v>
      </c>
      <c r="C77" s="35">
        <v>-21065.24</v>
      </c>
      <c r="D77" s="35">
        <v>-19913.81</v>
      </c>
      <c r="E77" s="35">
        <v>-13964.76</v>
      </c>
      <c r="F77" s="35">
        <v>-12370.48</v>
      </c>
      <c r="G77" s="35">
        <v>-29243.33</v>
      </c>
      <c r="H77" s="35">
        <v>-14319.05</v>
      </c>
      <c r="I77" s="35">
        <v>-5033.81</v>
      </c>
      <c r="J77" s="35">
        <v>-10377.62</v>
      </c>
      <c r="K77" s="35">
        <v>-6820</v>
      </c>
      <c r="L77" s="64">
        <f t="shared" si="16"/>
        <v>-147619.05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6" t="s">
        <v>116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f t="shared" si="16"/>
        <v>0</v>
      </c>
      <c r="M107" s="52"/>
    </row>
    <row r="108" spans="1:13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3" ht="18.75" customHeight="1">
      <c r="A110" s="16" t="s">
        <v>81</v>
      </c>
      <c r="B110" s="24">
        <f aca="true" t="shared" si="20" ref="B110:H110">+B111+B112</f>
        <v>1482602.51</v>
      </c>
      <c r="C110" s="24">
        <f t="shared" si="20"/>
        <v>2282018.3000000003</v>
      </c>
      <c r="D110" s="24">
        <f t="shared" si="20"/>
        <v>2514418.4499999993</v>
      </c>
      <c r="E110" s="24">
        <f t="shared" si="20"/>
        <v>1395439.37</v>
      </c>
      <c r="F110" s="24">
        <f t="shared" si="20"/>
        <v>1270134.07</v>
      </c>
      <c r="G110" s="24">
        <f t="shared" si="20"/>
        <v>2866594.6500000004</v>
      </c>
      <c r="H110" s="24">
        <f t="shared" si="20"/>
        <v>1410610.06</v>
      </c>
      <c r="I110" s="24">
        <f>+I111+I112</f>
        <v>419120.69</v>
      </c>
      <c r="J110" s="24">
        <f>+J111+J112</f>
        <v>869321.3</v>
      </c>
      <c r="K110" s="24">
        <f>+K111+K112</f>
        <v>716662.17</v>
      </c>
      <c r="L110" s="45">
        <f t="shared" si="16"/>
        <v>15226921.57</v>
      </c>
      <c r="M110" s="73"/>
    </row>
    <row r="111" spans="1:13" ht="18" customHeight="1">
      <c r="A111" s="16" t="s">
        <v>80</v>
      </c>
      <c r="B111" s="24">
        <f aca="true" t="shared" si="21" ref="B111:K111">+B48+B65+B72+B107</f>
        <v>1465590.37</v>
      </c>
      <c r="C111" s="24">
        <f t="shared" si="21"/>
        <v>2257380.99</v>
      </c>
      <c r="D111" s="24">
        <f t="shared" si="21"/>
        <v>2489529.0499999993</v>
      </c>
      <c r="E111" s="24">
        <f t="shared" si="21"/>
        <v>1372001.61</v>
      </c>
      <c r="F111" s="24">
        <f t="shared" si="21"/>
        <v>1255702.03</v>
      </c>
      <c r="G111" s="24">
        <f t="shared" si="21"/>
        <v>2839693.9800000004</v>
      </c>
      <c r="H111" s="24">
        <f t="shared" si="21"/>
        <v>1393321.74</v>
      </c>
      <c r="I111" s="24">
        <f t="shared" si="21"/>
        <v>419120.69</v>
      </c>
      <c r="J111" s="24">
        <f t="shared" si="21"/>
        <v>855296.9700000001</v>
      </c>
      <c r="K111" s="24">
        <f t="shared" si="21"/>
        <v>716662.17</v>
      </c>
      <c r="L111" s="45">
        <f t="shared" si="16"/>
        <v>15064299.600000001</v>
      </c>
      <c r="M111" s="51"/>
    </row>
    <row r="112" spans="1:13" ht="18.75" customHeight="1">
      <c r="A112" s="16" t="s">
        <v>97</v>
      </c>
      <c r="B112" s="24">
        <f aca="true" t="shared" si="22" ref="B112:K112">IF(+B60+B108+B113&lt;0,0,(B60+B108+B113))</f>
        <v>17012.14</v>
      </c>
      <c r="C112" s="24">
        <f t="shared" si="22"/>
        <v>24637.31</v>
      </c>
      <c r="D112" s="24">
        <f t="shared" si="22"/>
        <v>24889.4</v>
      </c>
      <c r="E112" s="24">
        <f t="shared" si="22"/>
        <v>23437.76</v>
      </c>
      <c r="F112" s="24">
        <f t="shared" si="22"/>
        <v>14432.04</v>
      </c>
      <c r="G112" s="24">
        <f t="shared" si="22"/>
        <v>26900.67</v>
      </c>
      <c r="H112" s="24">
        <f t="shared" si="22"/>
        <v>17288.32</v>
      </c>
      <c r="I112" s="19">
        <f t="shared" si="22"/>
        <v>0</v>
      </c>
      <c r="J112" s="24">
        <f t="shared" si="22"/>
        <v>14024.33</v>
      </c>
      <c r="K112" s="24">
        <f t="shared" si="22"/>
        <v>0</v>
      </c>
      <c r="L112" s="45">
        <f t="shared" si="16"/>
        <v>162621.97</v>
      </c>
      <c r="M112" s="74"/>
    </row>
    <row r="113" spans="1:12" ht="18.75" customHeight="1">
      <c r="A113" s="16" t="s">
        <v>82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31">
        <f>SUM(B113:J113)</f>
        <v>0</v>
      </c>
    </row>
    <row r="114" spans="1:12" ht="18.75" customHeight="1">
      <c r="A114" s="16" t="s">
        <v>98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  <c r="L114" s="31">
        <f>SUM(B114:J114)</f>
        <v>0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2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15226921.57</v>
      </c>
    </row>
    <row r="119" spans="1:12" ht="18.75" customHeight="1">
      <c r="A119" s="26" t="s">
        <v>69</v>
      </c>
      <c r="B119" s="27">
        <v>191176.45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191176.45</v>
      </c>
    </row>
    <row r="120" spans="1:12" ht="18.75" customHeight="1">
      <c r="A120" s="26" t="s">
        <v>70</v>
      </c>
      <c r="B120" s="27">
        <v>1291426.06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1291426.06</v>
      </c>
    </row>
    <row r="121" spans="1:12" ht="18.75" customHeight="1">
      <c r="A121" s="26" t="s">
        <v>71</v>
      </c>
      <c r="B121" s="38">
        <v>0</v>
      </c>
      <c r="C121" s="27">
        <v>2282018.29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2282018.29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2340150.95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3" ref="L122:L139">SUM(B122:K122)</f>
        <v>2340150.95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174267.5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3"/>
        <v>174267.5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1381484.98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1381484.98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13954.4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13954.4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374789.2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374789.2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0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99355.35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99355.35</v>
      </c>
    </row>
    <row r="129" spans="1:12" ht="18.75" customHeight="1">
      <c r="A129" s="26" t="s">
        <v>123</v>
      </c>
      <c r="B129" s="65">
        <v>0</v>
      </c>
      <c r="C129" s="65">
        <v>0</v>
      </c>
      <c r="D129" s="65">
        <v>0</v>
      </c>
      <c r="E129" s="65">
        <v>0</v>
      </c>
      <c r="F129" s="66">
        <v>795989.52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3"/>
        <v>795989.52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858249.44</v>
      </c>
      <c r="H130" s="38">
        <v>0</v>
      </c>
      <c r="I130" s="38">
        <v>0</v>
      </c>
      <c r="J130" s="38">
        <v>0</v>
      </c>
      <c r="K130" s="38"/>
      <c r="L130" s="39">
        <f t="shared" si="23"/>
        <v>858249.44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67473.62</v>
      </c>
      <c r="H131" s="38">
        <v>0</v>
      </c>
      <c r="I131" s="38">
        <v>0</v>
      </c>
      <c r="J131" s="38">
        <v>0</v>
      </c>
      <c r="K131" s="38"/>
      <c r="L131" s="39">
        <f t="shared" si="23"/>
        <v>67473.62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403622.99</v>
      </c>
      <c r="H132" s="38">
        <v>0</v>
      </c>
      <c r="I132" s="38">
        <v>0</v>
      </c>
      <c r="J132" s="38">
        <v>0</v>
      </c>
      <c r="K132" s="38"/>
      <c r="L132" s="39">
        <f t="shared" si="23"/>
        <v>403622.99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403072.16</v>
      </c>
      <c r="H133" s="38">
        <v>0</v>
      </c>
      <c r="I133" s="38">
        <v>0</v>
      </c>
      <c r="J133" s="38">
        <v>0</v>
      </c>
      <c r="K133" s="38"/>
      <c r="L133" s="39">
        <f t="shared" si="23"/>
        <v>403072.16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1134176.45</v>
      </c>
      <c r="H134" s="38">
        <v>0</v>
      </c>
      <c r="I134" s="38">
        <v>0</v>
      </c>
      <c r="J134" s="38">
        <v>0</v>
      </c>
      <c r="K134" s="38"/>
      <c r="L134" s="39">
        <f t="shared" si="23"/>
        <v>1134176.45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498259.68</v>
      </c>
      <c r="I135" s="38">
        <v>0</v>
      </c>
      <c r="J135" s="38">
        <v>0</v>
      </c>
      <c r="K135" s="38"/>
      <c r="L135" s="39">
        <f t="shared" si="23"/>
        <v>498259.68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912350.38</v>
      </c>
      <c r="I136" s="38">
        <v>0</v>
      </c>
      <c r="J136" s="38">
        <v>0</v>
      </c>
      <c r="K136" s="38"/>
      <c r="L136" s="39">
        <f t="shared" si="23"/>
        <v>912350.38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419120.69</v>
      </c>
      <c r="J137" s="38">
        <v>0</v>
      </c>
      <c r="K137" s="38"/>
      <c r="L137" s="39">
        <f t="shared" si="23"/>
        <v>419120.69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7">
        <v>869321.3</v>
      </c>
      <c r="K138" s="38"/>
      <c r="L138" s="39">
        <f t="shared" si="23"/>
        <v>869321.3</v>
      </c>
    </row>
    <row r="139" spans="1:12" ht="18.75" customHeight="1">
      <c r="A139" s="72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716662.16</v>
      </c>
      <c r="L139" s="42">
        <f t="shared" si="23"/>
        <v>716662.16</v>
      </c>
    </row>
    <row r="140" spans="1:12" ht="18.75" customHeight="1">
      <c r="A140" s="70"/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869321.3</v>
      </c>
      <c r="K140" s="47"/>
      <c r="L140" s="48"/>
    </row>
    <row r="141" ht="18" customHeight="1">
      <c r="A141" s="70"/>
    </row>
    <row r="142" ht="18" customHeight="1">
      <c r="A142" s="70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2018-08-01T13:35:55Z</dcterms:modified>
  <cp:category/>
  <cp:version/>
  <cp:contentType/>
  <cp:contentStatus/>
</cp:coreProperties>
</file>