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<sst xmlns="http://schemas.openxmlformats.org/spreadsheetml/2006/main" count="141" uniqueCount="141">
  <si>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</si>
  <si>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</si>
  <si>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</si>
  <si>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</si>
  <si>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</si>
  <si>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</si>
  <si>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</si>
  <si>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</si>
  <si>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</si>
  <si>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</si>
  <si>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</si>
  <si>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</si>
  <si>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</si>
  <si>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</si>
  <si>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</si>
  <si>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</si>
  <si>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</si>
  <si>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</si>
  <si>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</si>
  <si>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</si>
  <si>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</si>
  <si>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</si>
  <si>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</si>
  <si>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</si>
  <si>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</si>
  <si>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</si>
  <si>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</si>
  <si>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</si>
  <si>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</si>
  <si>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</si>
  <si>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</si>
  <si>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</si>
  <si>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</si>
  <si>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</si>
  <si>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</si>
  <si>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</si>
  <si>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</si>
  <si>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</si>
  <si>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</si>
  <si>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</si>
  <si>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</si>
  <si>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</si>
  <si>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</si>
  <si>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</si>
  <si>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</si>
  <si>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</si>
  <si>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</si>
  <si>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</si>
  <si>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</si>
  <si>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</si>
  <si>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</si>
  <si>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</si>
  <si>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</si>
  <si>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</si>
  <si>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</si>
  <si>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</si>
  <si>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</si>
  <si>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</si>
  <si>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</si>
  <si>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</si>
  <si>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</si>
  <si>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</si>
  <si>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</si>
  <si>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</si>
  <si>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</si>
  <si>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</si>
  <si>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</si>
  <si>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</si>
  <si>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</si>
  <si>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</si>
  <si>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</si>
  <si>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</si>
  <si>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</si>
  <si>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</si>
  <si>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</si>
  <si>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</si>
  <si>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</si>
  <si>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</si>
  <si>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</si>
  <si>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</si>
  <si>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</si>
  <si>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</si>
  <si>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</si>
  <si>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</si>
  <si>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</si>
  <si>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</si>
  <si>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</si>
  <si>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</si>
  <si>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</si>
  <si>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</si>
  <si>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</si>
  <si>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</si>
  <si>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</si>
  <si>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</si>
  <si>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</si>
  <si>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</si>
  <si>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</si>
  <si>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</si>
  <si>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</si>
  <si>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</si>
  <si>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</si>
  <si>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</si>
  <si>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</si>
  <si>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</si>
  <si>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</si>
  <si>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</si>
  <si>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</si>
  <si>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</si>
  <si>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</si>
  <si>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</si>
  <si>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</si>
  <si>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</si>
  <si>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</si>
  <si>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</si>
  <si>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</si>
  <si>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</si>
  <si>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</si>
  <si>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</si>
  <si>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</si>
  <si>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</si>
  <si>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</si>
  <si>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</si>
  <si>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</si>
  <si>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</si>
  <si>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</si>
  <si>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</si>
  <si>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</si>
  <si>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</si>
  <si>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</si>
  <si>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</si>
  <si>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</si>
  <si>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</si>
  <si>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</si>
  <si>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</si>
  <si>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</si>
  <si>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</si>
  <si>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</si>
  <si>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</si>
  <si>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</si>
  <si>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</si>
  <si>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OPERAÇÃO 14/07/18 - VENCIMENTO 20/07/18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</si>
</sst>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5" fontId="34" fillId="0" borderId="4" xfId="46" applyNumberFormat="1" applyFont="1" applyFill="1" applyBorder="1" applyAlignment="1">
      <alignment horizontal="center"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185" fontId="34" fillId="0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4" fillId="35" borderId="4" xfId="46" applyNumberFormat="1" applyFont="1" applyFill="1" applyBorder="1" applyAlignment="1">
      <alignment horizontal="center"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1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140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115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301790</v>
      </c>
      <c r="C7" s="9">
        <f t="shared" si="0"/>
        <v>399568</v>
      </c>
      <c r="D7" s="9">
        <f t="shared" si="0"/>
        <v>438457</v>
      </c>
      <c r="E7" s="9">
        <f t="shared" si="0"/>
        <v>248876</v>
      </c>
      <c r="F7" s="9">
        <f t="shared" si="0"/>
        <v>383872</v>
      </c>
      <c r="G7" s="9">
        <f t="shared" si="0"/>
        <v>615486</v>
      </c>
      <c r="H7" s="9">
        <f t="shared" si="0"/>
        <v>240074</v>
      </c>
      <c r="I7" s="9">
        <f t="shared" si="0"/>
        <v>55825</v>
      </c>
      <c r="J7" s="9">
        <f t="shared" si="0"/>
        <v>179348</v>
      </c>
      <c r="K7" s="9">
        <f t="shared" si="0"/>
        <v>2863296</v>
      </c>
      <c r="L7" s="50"/>
    </row>
    <row r="8" spans="1:11" ht="17.25" customHeight="1">
      <c r="A8" s="10" t="s">
        <v>96</v>
      </c>
      <c r="B8" s="11">
        <f>B9+B12+B16</f>
        <v>150971</v>
      </c>
      <c r="C8" s="11">
        <f aca="true" t="shared" si="1" ref="C8:J8">C9+C12+C16</f>
        <v>209265</v>
      </c>
      <c r="D8" s="11">
        <f t="shared" si="1"/>
        <v>214678</v>
      </c>
      <c r="E8" s="11">
        <f t="shared" si="1"/>
        <v>130181</v>
      </c>
      <c r="F8" s="11">
        <f t="shared" si="1"/>
        <v>186732</v>
      </c>
      <c r="G8" s="11">
        <f t="shared" si="1"/>
        <v>299820</v>
      </c>
      <c r="H8" s="11">
        <f t="shared" si="1"/>
        <v>132833</v>
      </c>
      <c r="I8" s="11">
        <f t="shared" si="1"/>
        <v>25951</v>
      </c>
      <c r="J8" s="11">
        <f t="shared" si="1"/>
        <v>87821</v>
      </c>
      <c r="K8" s="11">
        <f>SUM(B8:J8)</f>
        <v>1438252</v>
      </c>
    </row>
    <row r="9" spans="1:11" ht="17.25" customHeight="1">
      <c r="A9" s="15" t="s">
        <v>16</v>
      </c>
      <c r="B9" s="13">
        <f>+B10+B11</f>
        <v>23810</v>
      </c>
      <c r="C9" s="13">
        <f aca="true" t="shared" si="2" ref="C9:J9">+C10+C11</f>
        <v>37279</v>
      </c>
      <c r="D9" s="13">
        <f t="shared" si="2"/>
        <v>33718</v>
      </c>
      <c r="E9" s="13">
        <f t="shared" si="2"/>
        <v>21863</v>
      </c>
      <c r="F9" s="13">
        <f t="shared" si="2"/>
        <v>23822</v>
      </c>
      <c r="G9" s="13">
        <f t="shared" si="2"/>
        <v>29951</v>
      </c>
      <c r="H9" s="13">
        <f t="shared" si="2"/>
        <v>24083</v>
      </c>
      <c r="I9" s="13">
        <f t="shared" si="2"/>
        <v>5148</v>
      </c>
      <c r="J9" s="13">
        <f t="shared" si="2"/>
        <v>12680</v>
      </c>
      <c r="K9" s="11">
        <f>SUM(B9:J9)</f>
        <v>212354</v>
      </c>
    </row>
    <row r="10" spans="1:11" ht="17.25" customHeight="1">
      <c r="A10" s="29" t="s">
        <v>17</v>
      </c>
      <c r="B10" s="13">
        <v>23810</v>
      </c>
      <c r="C10" s="13">
        <v>37279</v>
      </c>
      <c r="D10" s="13">
        <v>33718</v>
      </c>
      <c r="E10" s="13">
        <v>21863</v>
      </c>
      <c r="F10" s="13">
        <v>23822</v>
      </c>
      <c r="G10" s="13">
        <v>29951</v>
      </c>
      <c r="H10" s="13">
        <v>24083</v>
      </c>
      <c r="I10" s="13">
        <v>5148</v>
      </c>
      <c r="J10" s="13">
        <v>12680</v>
      </c>
      <c r="K10" s="11">
        <f>SUM(B10:J10)</f>
        <v>212354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119779</v>
      </c>
      <c r="C12" s="17">
        <f t="shared" si="3"/>
        <v>161708</v>
      </c>
      <c r="D12" s="17">
        <f t="shared" si="3"/>
        <v>170972</v>
      </c>
      <c r="E12" s="17">
        <f t="shared" si="3"/>
        <v>102323</v>
      </c>
      <c r="F12" s="17">
        <f t="shared" si="3"/>
        <v>152130</v>
      </c>
      <c r="G12" s="17">
        <f t="shared" si="3"/>
        <v>252178</v>
      </c>
      <c r="H12" s="17">
        <f t="shared" si="3"/>
        <v>102778</v>
      </c>
      <c r="I12" s="17">
        <f t="shared" si="3"/>
        <v>19340</v>
      </c>
      <c r="J12" s="17">
        <f t="shared" si="3"/>
        <v>71043</v>
      </c>
      <c r="K12" s="11">
        <f aca="true" t="shared" si="4" ref="K12:K27">SUM(B12:J12)</f>
        <v>1152251</v>
      </c>
    </row>
    <row r="13" spans="1:13" ht="17.25" customHeight="1">
      <c r="A13" s="14" t="s">
        <v>19</v>
      </c>
      <c r="B13" s="13">
        <v>57565</v>
      </c>
      <c r="C13" s="13">
        <v>83976</v>
      </c>
      <c r="D13" s="13">
        <v>90552</v>
      </c>
      <c r="E13" s="13">
        <v>52453</v>
      </c>
      <c r="F13" s="13">
        <v>73502</v>
      </c>
      <c r="G13" s="13">
        <v>112624</v>
      </c>
      <c r="H13" s="13">
        <v>46364</v>
      </c>
      <c r="I13" s="13">
        <v>10955</v>
      </c>
      <c r="J13" s="13">
        <v>37062</v>
      </c>
      <c r="K13" s="11">
        <f t="shared" si="4"/>
        <v>565053</v>
      </c>
      <c r="L13" s="50"/>
      <c r="M13" s="51"/>
    </row>
    <row r="14" spans="1:12" ht="17.25" customHeight="1">
      <c r="A14" s="14" t="s">
        <v>20</v>
      </c>
      <c r="B14" s="13">
        <v>59451</v>
      </c>
      <c r="C14" s="13">
        <v>73612</v>
      </c>
      <c r="D14" s="13">
        <v>77280</v>
      </c>
      <c r="E14" s="13">
        <v>47406</v>
      </c>
      <c r="F14" s="13">
        <v>75925</v>
      </c>
      <c r="G14" s="13">
        <v>135484</v>
      </c>
      <c r="H14" s="13">
        <v>52724</v>
      </c>
      <c r="I14" s="13">
        <v>7855</v>
      </c>
      <c r="J14" s="13">
        <v>32810</v>
      </c>
      <c r="K14" s="11">
        <f t="shared" si="4"/>
        <v>562547</v>
      </c>
      <c r="L14" s="50"/>
    </row>
    <row r="15" spans="1:11" ht="17.25" customHeight="1">
      <c r="A15" s="14" t="s">
        <v>21</v>
      </c>
      <c r="B15" s="13">
        <v>2763</v>
      </c>
      <c r="C15" s="13">
        <v>4120</v>
      </c>
      <c r="D15" s="13">
        <v>3140</v>
      </c>
      <c r="E15" s="13">
        <v>2464</v>
      </c>
      <c r="F15" s="13">
        <v>2703</v>
      </c>
      <c r="G15" s="13">
        <v>4070</v>
      </c>
      <c r="H15" s="13">
        <v>3690</v>
      </c>
      <c r="I15" s="13">
        <v>530</v>
      </c>
      <c r="J15" s="13">
        <v>1171</v>
      </c>
      <c r="K15" s="11">
        <f t="shared" si="4"/>
        <v>24651</v>
      </c>
    </row>
    <row r="16" spans="1:11" ht="17.25" customHeight="1">
      <c r="A16" s="15" t="s">
        <v>92</v>
      </c>
      <c r="B16" s="13">
        <f>B17+B18+B19</f>
        <v>7382</v>
      </c>
      <c r="C16" s="13">
        <f aca="true" t="shared" si="5" ref="C16:J16">C17+C18+C19</f>
        <v>10278</v>
      </c>
      <c r="D16" s="13">
        <f t="shared" si="5"/>
        <v>9988</v>
      </c>
      <c r="E16" s="13">
        <f t="shared" si="5"/>
        <v>5995</v>
      </c>
      <c r="F16" s="13">
        <f t="shared" si="5"/>
        <v>10780</v>
      </c>
      <c r="G16" s="13">
        <f t="shared" si="5"/>
        <v>17691</v>
      </c>
      <c r="H16" s="13">
        <f t="shared" si="5"/>
        <v>5972</v>
      </c>
      <c r="I16" s="13">
        <f t="shared" si="5"/>
        <v>1463</v>
      </c>
      <c r="J16" s="13">
        <f t="shared" si="5"/>
        <v>4098</v>
      </c>
      <c r="K16" s="11">
        <f t="shared" si="4"/>
        <v>73647</v>
      </c>
    </row>
    <row r="17" spans="1:11" ht="17.25" customHeight="1">
      <c r="A17" s="14" t="s">
        <v>93</v>
      </c>
      <c r="B17" s="13">
        <v>7358</v>
      </c>
      <c r="C17" s="13">
        <v>10260</v>
      </c>
      <c r="D17" s="13">
        <v>9961</v>
      </c>
      <c r="E17" s="13">
        <v>5981</v>
      </c>
      <c r="F17" s="13">
        <v>10758</v>
      </c>
      <c r="G17" s="13">
        <v>17635</v>
      </c>
      <c r="H17" s="13">
        <v>5958</v>
      </c>
      <c r="I17" s="13">
        <v>1460</v>
      </c>
      <c r="J17" s="13">
        <v>4095</v>
      </c>
      <c r="K17" s="11">
        <f t="shared" si="4"/>
        <v>73466</v>
      </c>
    </row>
    <row r="18" spans="1:11" ht="17.25" customHeight="1">
      <c r="A18" s="14" t="s">
        <v>94</v>
      </c>
      <c r="B18" s="13">
        <v>12</v>
      </c>
      <c r="C18" s="13">
        <v>15</v>
      </c>
      <c r="D18" s="13">
        <v>7</v>
      </c>
      <c r="E18" s="13">
        <v>6</v>
      </c>
      <c r="F18" s="13">
        <v>14</v>
      </c>
      <c r="G18" s="13">
        <v>44</v>
      </c>
      <c r="H18" s="13">
        <v>13</v>
      </c>
      <c r="I18" s="13">
        <v>2</v>
      </c>
      <c r="J18" s="13">
        <v>1</v>
      </c>
      <c r="K18" s="11">
        <f t="shared" si="4"/>
        <v>114</v>
      </c>
    </row>
    <row r="19" spans="1:11" ht="17.25" customHeight="1">
      <c r="A19" s="14" t="s">
        <v>95</v>
      </c>
      <c r="B19" s="13">
        <v>12</v>
      </c>
      <c r="C19" s="13">
        <v>3</v>
      </c>
      <c r="D19" s="13">
        <v>20</v>
      </c>
      <c r="E19" s="13">
        <v>8</v>
      </c>
      <c r="F19" s="13">
        <v>8</v>
      </c>
      <c r="G19" s="13">
        <v>12</v>
      </c>
      <c r="H19" s="13">
        <v>1</v>
      </c>
      <c r="I19" s="13">
        <v>1</v>
      </c>
      <c r="J19" s="13">
        <v>2</v>
      </c>
      <c r="K19" s="11">
        <f t="shared" si="4"/>
        <v>67</v>
      </c>
    </row>
    <row r="20" spans="1:11" ht="17.25" customHeight="1">
      <c r="A20" s="16" t="s">
        <v>22</v>
      </c>
      <c r="B20" s="11">
        <f>+B21+B22+B23</f>
        <v>88385</v>
      </c>
      <c r="C20" s="11">
        <f aca="true" t="shared" si="6" ref="C20:J20">+C21+C22+C23</f>
        <v>103295</v>
      </c>
      <c r="D20" s="11">
        <f t="shared" si="6"/>
        <v>125311</v>
      </c>
      <c r="E20" s="11">
        <f t="shared" si="6"/>
        <v>65752</v>
      </c>
      <c r="F20" s="11">
        <f t="shared" si="6"/>
        <v>124315</v>
      </c>
      <c r="G20" s="11">
        <f t="shared" si="6"/>
        <v>222444</v>
      </c>
      <c r="H20" s="11">
        <f t="shared" si="6"/>
        <v>63799</v>
      </c>
      <c r="I20" s="11">
        <f t="shared" si="6"/>
        <v>16031</v>
      </c>
      <c r="J20" s="11">
        <f t="shared" si="6"/>
        <v>48942</v>
      </c>
      <c r="K20" s="11">
        <f t="shared" si="4"/>
        <v>858274</v>
      </c>
    </row>
    <row r="21" spans="1:12" ht="17.25" customHeight="1">
      <c r="A21" s="12" t="s">
        <v>23</v>
      </c>
      <c r="B21" s="13">
        <v>45867</v>
      </c>
      <c r="C21" s="13">
        <v>58965</v>
      </c>
      <c r="D21" s="13">
        <v>72435</v>
      </c>
      <c r="E21" s="13">
        <v>36808</v>
      </c>
      <c r="F21" s="13">
        <v>64949</v>
      </c>
      <c r="G21" s="13">
        <v>104557</v>
      </c>
      <c r="H21" s="13">
        <v>32628</v>
      </c>
      <c r="I21" s="13">
        <v>9791</v>
      </c>
      <c r="J21" s="13">
        <v>27264</v>
      </c>
      <c r="K21" s="11">
        <f t="shared" si="4"/>
        <v>453264</v>
      </c>
      <c r="L21" s="50"/>
    </row>
    <row r="22" spans="1:12" ht="17.25" customHeight="1">
      <c r="A22" s="12" t="s">
        <v>24</v>
      </c>
      <c r="B22" s="13">
        <v>41153</v>
      </c>
      <c r="C22" s="13">
        <v>42610</v>
      </c>
      <c r="D22" s="13">
        <v>51322</v>
      </c>
      <c r="E22" s="13">
        <v>28056</v>
      </c>
      <c r="F22" s="13">
        <v>57933</v>
      </c>
      <c r="G22" s="13">
        <v>115627</v>
      </c>
      <c r="H22" s="13">
        <v>29928</v>
      </c>
      <c r="I22" s="13">
        <v>5998</v>
      </c>
      <c r="J22" s="13">
        <v>21081</v>
      </c>
      <c r="K22" s="11">
        <f t="shared" si="4"/>
        <v>393708</v>
      </c>
      <c r="L22" s="50"/>
    </row>
    <row r="23" spans="1:11" ht="17.25" customHeight="1">
      <c r="A23" s="12" t="s">
        <v>25</v>
      </c>
      <c r="B23" s="13">
        <v>1365</v>
      </c>
      <c r="C23" s="13">
        <v>1720</v>
      </c>
      <c r="D23" s="13">
        <v>1554</v>
      </c>
      <c r="E23" s="13">
        <v>888</v>
      </c>
      <c r="F23" s="13">
        <v>1433</v>
      </c>
      <c r="G23" s="13">
        <v>2260</v>
      </c>
      <c r="H23" s="13">
        <v>1243</v>
      </c>
      <c r="I23" s="13">
        <v>242</v>
      </c>
      <c r="J23" s="13">
        <v>597</v>
      </c>
      <c r="K23" s="11">
        <f t="shared" si="4"/>
        <v>11302</v>
      </c>
    </row>
    <row r="24" spans="1:11" ht="17.25" customHeight="1">
      <c r="A24" s="16" t="s">
        <v>26</v>
      </c>
      <c r="B24" s="13">
        <f>+B25+B26</f>
        <v>62434</v>
      </c>
      <c r="C24" s="13">
        <f aca="true" t="shared" si="7" ref="C24:J24">+C25+C26</f>
        <v>87008</v>
      </c>
      <c r="D24" s="13">
        <f t="shared" si="7"/>
        <v>98468</v>
      </c>
      <c r="E24" s="13">
        <f t="shared" si="7"/>
        <v>52943</v>
      </c>
      <c r="F24" s="13">
        <f t="shared" si="7"/>
        <v>72825</v>
      </c>
      <c r="G24" s="13">
        <f t="shared" si="7"/>
        <v>93222</v>
      </c>
      <c r="H24" s="13">
        <f t="shared" si="7"/>
        <v>41644</v>
      </c>
      <c r="I24" s="13">
        <f t="shared" si="7"/>
        <v>13843</v>
      </c>
      <c r="J24" s="13">
        <f t="shared" si="7"/>
        <v>42585</v>
      </c>
      <c r="K24" s="11">
        <f t="shared" si="4"/>
        <v>564972</v>
      </c>
    </row>
    <row r="25" spans="1:12" ht="17.25" customHeight="1">
      <c r="A25" s="12" t="s">
        <v>113</v>
      </c>
      <c r="B25" s="13">
        <v>42223</v>
      </c>
      <c r="C25" s="13">
        <v>61634</v>
      </c>
      <c r="D25" s="13">
        <v>70017</v>
      </c>
      <c r="E25" s="13">
        <v>39093</v>
      </c>
      <c r="F25" s="13">
        <v>48621</v>
      </c>
      <c r="G25" s="13">
        <v>61943</v>
      </c>
      <c r="H25" s="13">
        <v>28767</v>
      </c>
      <c r="I25" s="13">
        <v>10994</v>
      </c>
      <c r="J25" s="13">
        <v>29776</v>
      </c>
      <c r="K25" s="11">
        <f t="shared" si="4"/>
        <v>393068</v>
      </c>
      <c r="L25" s="50"/>
    </row>
    <row r="26" spans="1:12" ht="17.25" customHeight="1">
      <c r="A26" s="12" t="s">
        <v>114</v>
      </c>
      <c r="B26" s="13">
        <v>20211</v>
      </c>
      <c r="C26" s="13">
        <v>25374</v>
      </c>
      <c r="D26" s="13">
        <v>28451</v>
      </c>
      <c r="E26" s="13">
        <v>13850</v>
      </c>
      <c r="F26" s="13">
        <v>24204</v>
      </c>
      <c r="G26" s="13">
        <v>31279</v>
      </c>
      <c r="H26" s="13">
        <v>12877</v>
      </c>
      <c r="I26" s="13">
        <v>2849</v>
      </c>
      <c r="J26" s="13">
        <v>12809</v>
      </c>
      <c r="K26" s="11">
        <f t="shared" si="4"/>
        <v>171904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1798</v>
      </c>
      <c r="I27" s="11">
        <v>0</v>
      </c>
      <c r="J27" s="11">
        <v>0</v>
      </c>
      <c r="K27" s="11">
        <f t="shared" si="4"/>
        <v>1798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2.9411</v>
      </c>
      <c r="C29" s="57">
        <f aca="true" t="shared" si="8" ref="C29:J29">SUM(C30:C33)</f>
        <v>3.29100978</v>
      </c>
      <c r="D29" s="57">
        <f t="shared" si="8"/>
        <v>3.7056</v>
      </c>
      <c r="E29" s="57">
        <f t="shared" si="8"/>
        <v>3.1511195499999998</v>
      </c>
      <c r="F29" s="57">
        <f t="shared" si="8"/>
        <v>3.1185</v>
      </c>
      <c r="G29" s="57">
        <f t="shared" si="8"/>
        <v>2.6315000000000004</v>
      </c>
      <c r="H29" s="57">
        <f t="shared" si="8"/>
        <v>3.0173</v>
      </c>
      <c r="I29" s="57">
        <f t="shared" si="8"/>
        <v>4.999</v>
      </c>
      <c r="J29" s="57">
        <f t="shared" si="8"/>
        <v>3.1784</v>
      </c>
      <c r="K29" s="19">
        <v>0</v>
      </c>
    </row>
    <row r="30" spans="1:11" ht="17.25" customHeight="1">
      <c r="A30" s="16" t="s">
        <v>31</v>
      </c>
      <c r="B30" s="32">
        <v>2.9459</v>
      </c>
      <c r="C30" s="32">
        <v>3.2886</v>
      </c>
      <c r="D30" s="32">
        <v>3.7106</v>
      </c>
      <c r="E30" s="32">
        <v>3.1557</v>
      </c>
      <c r="F30" s="32">
        <v>3.1232</v>
      </c>
      <c r="G30" s="32">
        <v>2.6354</v>
      </c>
      <c r="H30" s="32">
        <v>3.0219</v>
      </c>
      <c r="I30" s="32">
        <v>4.999</v>
      </c>
      <c r="J30" s="32">
        <v>3.1784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0.00730978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102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27830.62</v>
      </c>
      <c r="I35" s="19">
        <v>0</v>
      </c>
      <c r="J35" s="19">
        <v>0</v>
      </c>
      <c r="K35" s="23">
        <f>SUM(B35:J35)</f>
        <v>27830.62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57287.9</v>
      </c>
      <c r="I36" s="19">
        <v>0</v>
      </c>
      <c r="J36" s="19">
        <v>0</v>
      </c>
      <c r="K36" s="23">
        <f>SUM(B36:J36)</f>
        <v>57287.9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101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+B48+B59</f>
        <v>908698.3900000001</v>
      </c>
      <c r="C47" s="22">
        <f aca="true" t="shared" si="12" ref="C47:H47">+C48+C59</f>
        <v>1345393.2200000002</v>
      </c>
      <c r="D47" s="22">
        <f t="shared" si="12"/>
        <v>1656021.41</v>
      </c>
      <c r="E47" s="22">
        <f t="shared" si="12"/>
        <v>811121.1900000001</v>
      </c>
      <c r="F47" s="22">
        <f t="shared" si="12"/>
        <v>1220536.2000000002</v>
      </c>
      <c r="G47" s="22">
        <f t="shared" si="12"/>
        <v>1654469.4100000001</v>
      </c>
      <c r="H47" s="22">
        <f t="shared" si="12"/>
        <v>773209.26</v>
      </c>
      <c r="I47" s="22">
        <f>+I48+I59</f>
        <v>280134.89999999997</v>
      </c>
      <c r="J47" s="22">
        <f>+J48+J59</f>
        <v>586281.05</v>
      </c>
      <c r="K47" s="22">
        <f>SUM(B47:J47)</f>
        <v>9235865.030000001</v>
      </c>
    </row>
    <row r="48" spans="1:11" ht="17.25" customHeight="1">
      <c r="A48" s="16" t="s">
        <v>139</v>
      </c>
      <c r="B48" s="23">
        <f>SUM(B49:B58)</f>
        <v>891686.2500000001</v>
      </c>
      <c r="C48" s="23">
        <f aca="true" t="shared" si="13" ref="C48:J48">SUM(C49:C58)</f>
        <v>1320755.9100000001</v>
      </c>
      <c r="D48" s="23">
        <f t="shared" si="13"/>
        <v>1631132.01</v>
      </c>
      <c r="E48" s="23">
        <f t="shared" si="13"/>
        <v>787683.43</v>
      </c>
      <c r="F48" s="23">
        <f t="shared" si="13"/>
        <v>1206104.1600000001</v>
      </c>
      <c r="G48" s="23">
        <f t="shared" si="13"/>
        <v>1627081.4800000002</v>
      </c>
      <c r="H48" s="23">
        <f t="shared" si="13"/>
        <v>755920.9400000001</v>
      </c>
      <c r="I48" s="23">
        <f t="shared" si="13"/>
        <v>280134.89999999997</v>
      </c>
      <c r="J48" s="23">
        <f t="shared" si="13"/>
        <v>572256.7200000001</v>
      </c>
      <c r="K48" s="23">
        <f aca="true" t="shared" si="14" ref="K48:K59">SUM(B48:J48)</f>
        <v>9072755.8</v>
      </c>
    </row>
    <row r="49" spans="1:11" ht="17.25" customHeight="1">
      <c r="A49" s="34" t="s">
        <v>43</v>
      </c>
      <c r="B49" s="23">
        <f aca="true" t="shared" si="15" ref="B49:H49">ROUND(B30*B7,2)</f>
        <v>889043.16</v>
      </c>
      <c r="C49" s="23">
        <f t="shared" si="15"/>
        <v>1314019.32</v>
      </c>
      <c r="D49" s="23">
        <f t="shared" si="15"/>
        <v>1626938.54</v>
      </c>
      <c r="E49" s="23">
        <f t="shared" si="15"/>
        <v>785377.99</v>
      </c>
      <c r="F49" s="23">
        <f t="shared" si="15"/>
        <v>1198909.03</v>
      </c>
      <c r="G49" s="23">
        <f t="shared" si="15"/>
        <v>1622051.8</v>
      </c>
      <c r="H49" s="23">
        <f t="shared" si="15"/>
        <v>725479.62</v>
      </c>
      <c r="I49" s="23">
        <f>ROUND(I30*I7,2)</f>
        <v>279069.18</v>
      </c>
      <c r="J49" s="23">
        <f>ROUND(J30*J7,2)</f>
        <v>570039.68</v>
      </c>
      <c r="K49" s="23">
        <f t="shared" si="14"/>
        <v>9010928.32</v>
      </c>
    </row>
    <row r="50" spans="1:11" ht="17.25" customHeight="1">
      <c r="A50" s="34" t="s">
        <v>44</v>
      </c>
      <c r="B50" s="19">
        <v>0</v>
      </c>
      <c r="C50" s="23">
        <f>ROUND(C31*C7,2)</f>
        <v>2920.75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2920.75</v>
      </c>
    </row>
    <row r="51" spans="1:11" ht="17.25" customHeight="1">
      <c r="A51" s="64" t="s">
        <v>103</v>
      </c>
      <c r="B51" s="65">
        <f aca="true" t="shared" si="16" ref="B51:H51">ROUND(B32*B7,2)</f>
        <v>-1448.59</v>
      </c>
      <c r="C51" s="65">
        <f t="shared" si="16"/>
        <v>-1957.88</v>
      </c>
      <c r="D51" s="65">
        <f t="shared" si="16"/>
        <v>-2192.29</v>
      </c>
      <c r="E51" s="65">
        <f t="shared" si="16"/>
        <v>-1139.96</v>
      </c>
      <c r="F51" s="65">
        <f t="shared" si="16"/>
        <v>-1804.2</v>
      </c>
      <c r="G51" s="65">
        <f t="shared" si="16"/>
        <v>-2400.4</v>
      </c>
      <c r="H51" s="65">
        <f t="shared" si="16"/>
        <v>-1104.34</v>
      </c>
      <c r="I51" s="19">
        <v>0</v>
      </c>
      <c r="J51" s="19">
        <v>0</v>
      </c>
      <c r="K51" s="65">
        <f>SUM(B51:J51)</f>
        <v>-12047.66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27830.62</v>
      </c>
      <c r="I53" s="31">
        <f>+I35</f>
        <v>0</v>
      </c>
      <c r="J53" s="31">
        <f>+J35</f>
        <v>0</v>
      </c>
      <c r="K53" s="23">
        <f t="shared" si="14"/>
        <v>27830.62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2" t="s">
        <v>137</v>
      </c>
      <c r="B57" s="19">
        <v>0</v>
      </c>
      <c r="C57" s="19">
        <v>0</v>
      </c>
      <c r="D57" s="19">
        <v>0</v>
      </c>
      <c r="E57" s="19">
        <v>0</v>
      </c>
      <c r="F57" s="36">
        <v>3717.81</v>
      </c>
      <c r="G57" s="19">
        <v>0</v>
      </c>
      <c r="H57" s="19">
        <v>0</v>
      </c>
      <c r="I57" s="19">
        <v>0</v>
      </c>
      <c r="J57" s="19">
        <v>0</v>
      </c>
      <c r="K57" s="23">
        <f t="shared" si="14"/>
        <v>3717.81</v>
      </c>
    </row>
    <row r="58" spans="1:11" ht="17.25" customHeight="1">
      <c r="A58" s="12" t="s">
        <v>138</v>
      </c>
      <c r="B58" s="36">
        <v>0</v>
      </c>
      <c r="C58" s="36">
        <v>0</v>
      </c>
      <c r="D58" s="19">
        <v>0</v>
      </c>
      <c r="E58" s="36">
        <v>0</v>
      </c>
      <c r="F58" s="36">
        <v>0</v>
      </c>
      <c r="G58" s="36">
        <v>0</v>
      </c>
      <c r="H58" s="36">
        <v>0</v>
      </c>
      <c r="I58" s="36">
        <v>0</v>
      </c>
      <c r="J58" s="36">
        <v>0</v>
      </c>
      <c r="K58" s="23">
        <f t="shared" si="14"/>
        <v>0</v>
      </c>
    </row>
    <row r="59" spans="1:11" ht="17.25" customHeight="1">
      <c r="A59" s="16" t="s">
        <v>49</v>
      </c>
      <c r="B59" s="36">
        <v>17012.14</v>
      </c>
      <c r="C59" s="36">
        <v>24637.31</v>
      </c>
      <c r="D59" s="36">
        <v>24889.4</v>
      </c>
      <c r="E59" s="36">
        <v>23437.76</v>
      </c>
      <c r="F59" s="36">
        <v>14432.04</v>
      </c>
      <c r="G59" s="36">
        <v>27387.93</v>
      </c>
      <c r="H59" s="36">
        <v>17288.32</v>
      </c>
      <c r="I59" s="19">
        <v>0</v>
      </c>
      <c r="J59" s="36">
        <v>14024.33</v>
      </c>
      <c r="K59" s="36">
        <f t="shared" si="14"/>
        <v>163109.22999999998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f>SUM(B60:J60)</f>
        <v>0</v>
      </c>
    </row>
    <row r="61" spans="1:11" ht="17.25" customHeight="1">
      <c r="A61" s="47"/>
      <c r="B61" s="56">
        <v>0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f>SUM(B61:J61)</f>
        <v>0</v>
      </c>
    </row>
    <row r="62" spans="1:11" ht="17.25" customHeight="1">
      <c r="A62" s="16"/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/>
    </row>
    <row r="63" spans="1:11" ht="18.75" customHeight="1">
      <c r="A63" s="2" t="s">
        <v>50</v>
      </c>
      <c r="B63" s="35">
        <f aca="true" t="shared" si="17" ref="B63:J63">+B64+B71+B106+B107</f>
        <v>-95240</v>
      </c>
      <c r="C63" s="35">
        <f t="shared" si="17"/>
        <v>-149149.99</v>
      </c>
      <c r="D63" s="35">
        <f t="shared" si="17"/>
        <v>-135946.43</v>
      </c>
      <c r="E63" s="35">
        <f t="shared" si="17"/>
        <v>-87452</v>
      </c>
      <c r="F63" s="35">
        <f t="shared" si="17"/>
        <v>-95668.65</v>
      </c>
      <c r="G63" s="35">
        <f t="shared" si="17"/>
        <v>-121310.68</v>
      </c>
      <c r="H63" s="35">
        <f t="shared" si="17"/>
        <v>-96332</v>
      </c>
      <c r="I63" s="35">
        <f t="shared" si="17"/>
        <v>-23056.59</v>
      </c>
      <c r="J63" s="35">
        <f t="shared" si="17"/>
        <v>-50720</v>
      </c>
      <c r="K63" s="35">
        <f>SUM(B63:J63)</f>
        <v>-854876.34</v>
      </c>
    </row>
    <row r="64" spans="1:11" ht="18.75" customHeight="1">
      <c r="A64" s="16" t="s">
        <v>74</v>
      </c>
      <c r="B64" s="35">
        <f aca="true" t="shared" si="18" ref="B64:J64">B65+B66+B67+B68+B69+B70</f>
        <v>-95240</v>
      </c>
      <c r="C64" s="35">
        <f t="shared" si="18"/>
        <v>-149116</v>
      </c>
      <c r="D64" s="35">
        <f t="shared" si="18"/>
        <v>-134872</v>
      </c>
      <c r="E64" s="35">
        <f t="shared" si="18"/>
        <v>-87452</v>
      </c>
      <c r="F64" s="35">
        <f t="shared" si="18"/>
        <v>-95288</v>
      </c>
      <c r="G64" s="35">
        <f t="shared" si="18"/>
        <v>-119804</v>
      </c>
      <c r="H64" s="35">
        <f t="shared" si="18"/>
        <v>-96332</v>
      </c>
      <c r="I64" s="35">
        <f t="shared" si="18"/>
        <v>-20592</v>
      </c>
      <c r="J64" s="35">
        <f t="shared" si="18"/>
        <v>-50720</v>
      </c>
      <c r="K64" s="35">
        <f aca="true" t="shared" si="19" ref="K64:K93">SUM(B64:J64)</f>
        <v>-849416</v>
      </c>
    </row>
    <row r="65" spans="1:11" ht="18.75" customHeight="1">
      <c r="A65" s="12" t="s">
        <v>75</v>
      </c>
      <c r="B65" s="35">
        <f>-ROUND(B9*$D$3,2)</f>
        <v>-95240</v>
      </c>
      <c r="C65" s="35">
        <f aca="true" t="shared" si="20" ref="C65:J65">-ROUND(C9*$D$3,2)</f>
        <v>-149116</v>
      </c>
      <c r="D65" s="35">
        <f t="shared" si="20"/>
        <v>-134872</v>
      </c>
      <c r="E65" s="35">
        <f t="shared" si="20"/>
        <v>-87452</v>
      </c>
      <c r="F65" s="35">
        <f t="shared" si="20"/>
        <v>-95288</v>
      </c>
      <c r="G65" s="35">
        <f t="shared" si="20"/>
        <v>-119804</v>
      </c>
      <c r="H65" s="35">
        <f t="shared" si="20"/>
        <v>-96332</v>
      </c>
      <c r="I65" s="35">
        <f t="shared" si="20"/>
        <v>-20592</v>
      </c>
      <c r="J65" s="35">
        <f t="shared" si="20"/>
        <v>-50720</v>
      </c>
      <c r="K65" s="35">
        <f t="shared" si="19"/>
        <v>-849416</v>
      </c>
    </row>
    <row r="66" spans="1:11" ht="18.75" customHeight="1">
      <c r="A66" s="12" t="s">
        <v>51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97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104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8.75" customHeight="1">
      <c r="A69" s="12" t="s">
        <v>52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</row>
    <row r="70" spans="1:11" ht="18.75" customHeight="1">
      <c r="A70" s="12" t="s">
        <v>53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s="69" customFormat="1" ht="18.75" customHeight="1">
      <c r="A71" s="62" t="s">
        <v>79</v>
      </c>
      <c r="B71" s="19">
        <v>0</v>
      </c>
      <c r="C71" s="65">
        <f>SUM(C72:C105)</f>
        <v>-33.99</v>
      </c>
      <c r="D71" s="65">
        <f>SUM(D72:D105)</f>
        <v>-1074.43</v>
      </c>
      <c r="E71" s="19">
        <v>0</v>
      </c>
      <c r="F71" s="65">
        <f aca="true" t="shared" si="21" ref="E71:J71">SUM(F72:F105)</f>
        <v>-380.65</v>
      </c>
      <c r="G71" s="65">
        <f t="shared" si="21"/>
        <v>-1506.6799999999998</v>
      </c>
      <c r="H71" s="19">
        <v>0</v>
      </c>
      <c r="I71" s="65">
        <f t="shared" si="21"/>
        <v>-2464.59</v>
      </c>
      <c r="J71" s="19">
        <v>0</v>
      </c>
      <c r="K71" s="65">
        <f t="shared" si="19"/>
        <v>-5460.34</v>
      </c>
    </row>
    <row r="72" spans="1:11" ht="18.75" customHeight="1">
      <c r="A72" s="12" t="s">
        <v>54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f t="shared" si="19"/>
        <v>0</v>
      </c>
    </row>
    <row r="73" spans="1:11" ht="18.75" customHeight="1">
      <c r="A73" s="12" t="s">
        <v>55</v>
      </c>
      <c r="B73" s="19">
        <v>0</v>
      </c>
      <c r="C73" s="35">
        <v>-33.99</v>
      </c>
      <c r="D73" s="35">
        <v>-6.68</v>
      </c>
      <c r="E73" s="19">
        <v>0</v>
      </c>
      <c r="F73" s="19">
        <v>0</v>
      </c>
      <c r="G73" s="35">
        <v>-6.68</v>
      </c>
      <c r="H73" s="19">
        <v>0</v>
      </c>
      <c r="I73" s="19">
        <v>0</v>
      </c>
      <c r="J73" s="19">
        <v>0</v>
      </c>
      <c r="K73" s="65">
        <f t="shared" si="19"/>
        <v>-47.35</v>
      </c>
    </row>
    <row r="74" spans="1:11" ht="18.75" customHeight="1">
      <c r="A74" s="12" t="s">
        <v>56</v>
      </c>
      <c r="B74" s="19">
        <v>0</v>
      </c>
      <c r="C74" s="19">
        <v>0</v>
      </c>
      <c r="D74" s="35">
        <v>-1067.75</v>
      </c>
      <c r="E74" s="19">
        <v>0</v>
      </c>
      <c r="F74" s="35">
        <v>-380.65</v>
      </c>
      <c r="G74" s="19">
        <v>0</v>
      </c>
      <c r="H74" s="19">
        <v>0</v>
      </c>
      <c r="I74" s="45">
        <v>-2464.59</v>
      </c>
      <c r="J74" s="19">
        <v>0</v>
      </c>
      <c r="K74" s="65">
        <f t="shared" si="19"/>
        <v>-3912.9900000000002</v>
      </c>
    </row>
    <row r="75" spans="1:11" ht="18.75" customHeight="1">
      <c r="A75" s="12" t="s">
        <v>57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34" t="s">
        <v>58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59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</row>
    <row r="78" spans="1:11" ht="18.75" customHeight="1">
      <c r="A78" s="12" t="s">
        <v>60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</row>
    <row r="79" spans="1:11" ht="18.75" customHeight="1">
      <c r="A79" s="12" t="s">
        <v>61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64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67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68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65">
        <v>-1000</v>
      </c>
      <c r="H86" s="19">
        <v>0</v>
      </c>
      <c r="I86" s="19">
        <v>0</v>
      </c>
      <c r="J86" s="19">
        <v>0</v>
      </c>
      <c r="K86" s="65">
        <f t="shared" si="19"/>
        <v>-1000</v>
      </c>
    </row>
    <row r="87" spans="1:11" ht="18.75" customHeight="1">
      <c r="A87" s="12" t="s">
        <v>77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135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65">
        <v>-500</v>
      </c>
      <c r="H88" s="19">
        <v>0</v>
      </c>
      <c r="I88" s="19">
        <v>0</v>
      </c>
      <c r="J88" s="19">
        <v>0</v>
      </c>
      <c r="K88" s="65">
        <f t="shared" si="19"/>
        <v>-500</v>
      </c>
    </row>
    <row r="89" spans="1:11" ht="18.75" customHeight="1">
      <c r="A89" s="12" t="s">
        <v>80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84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1" ht="18.75" customHeight="1">
      <c r="A91" s="12" t="s">
        <v>85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</row>
    <row r="92" spans="1:11" ht="18.75" customHeight="1">
      <c r="A92" s="12" t="s">
        <v>86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f t="shared" si="19"/>
        <v>0</v>
      </c>
    </row>
    <row r="93" spans="1:12" ht="18.75" customHeight="1">
      <c r="A93" s="12" t="s">
        <v>87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f t="shared" si="19"/>
        <v>0</v>
      </c>
      <c r="L93" s="54"/>
    </row>
    <row r="94" spans="1:12" ht="18.75" customHeight="1">
      <c r="A94" s="12" t="s">
        <v>105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91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107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ht="18.75" customHeight="1">
      <c r="A97" s="12" t="s">
        <v>108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53"/>
    </row>
    <row r="98" spans="1:12" ht="18.75" customHeight="1">
      <c r="A98" s="12" t="s">
        <v>109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53"/>
    </row>
    <row r="99" spans="1:12" s="69" customFormat="1" ht="18.75" customHeight="1">
      <c r="A99" s="62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f>SUM(B99:J99)</f>
        <v>0</v>
      </c>
      <c r="L99" s="68"/>
    </row>
    <row r="100" spans="1:12" ht="18.75" customHeight="1">
      <c r="A100" s="62" t="s">
        <v>110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31">
        <f>ROUND(SUM(B100:J100),2)</f>
        <v>0</v>
      </c>
      <c r="L100" s="53"/>
    </row>
    <row r="101" spans="1:12" ht="18.75" customHeight="1">
      <c r="A101" s="62" t="s">
        <v>111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31">
        <f>ROUND(SUM(B101:J101),2)</f>
        <v>0</v>
      </c>
      <c r="L101" s="53"/>
    </row>
    <row r="102" spans="1:12" ht="18.75" customHeight="1">
      <c r="A102" s="73" t="s">
        <v>134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5" t="s">
        <v>116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5" t="s">
        <v>136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/>
      <c r="L104" s="53"/>
    </row>
    <row r="105" spans="1:12" ht="18.75" customHeight="1">
      <c r="A105" s="12"/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53"/>
    </row>
    <row r="106" spans="1:12" ht="18.75" customHeight="1">
      <c r="A106" s="16" t="s">
        <v>117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53"/>
    </row>
    <row r="107" spans="1:12" ht="18.75" customHeight="1">
      <c r="A107" s="16" t="s">
        <v>100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54"/>
    </row>
    <row r="108" spans="1:12" ht="18.75" customHeight="1">
      <c r="A108" s="16"/>
      <c r="B108" s="20">
        <v>0</v>
      </c>
      <c r="C108" s="20">
        <v>0</v>
      </c>
      <c r="D108" s="20">
        <v>0</v>
      </c>
      <c r="E108" s="20">
        <v>0</v>
      </c>
      <c r="F108" s="20">
        <v>0</v>
      </c>
      <c r="G108" s="20">
        <v>0</v>
      </c>
      <c r="H108" s="20">
        <v>0</v>
      </c>
      <c r="I108" s="20">
        <v>0</v>
      </c>
      <c r="J108" s="20">
        <v>0</v>
      </c>
      <c r="K108" s="31">
        <f aca="true" t="shared" si="22" ref="K108:K113">SUM(B108:J108)</f>
        <v>0</v>
      </c>
      <c r="L108" s="52"/>
    </row>
    <row r="109" spans="1:12" ht="18.75" customHeight="1">
      <c r="A109" s="16" t="s">
        <v>82</v>
      </c>
      <c r="B109" s="24">
        <f aca="true" t="shared" si="23" ref="B109:H109">+B110+B111</f>
        <v>813458.3900000001</v>
      </c>
      <c r="C109" s="24">
        <f t="shared" si="23"/>
        <v>1196243.2300000002</v>
      </c>
      <c r="D109" s="24">
        <f t="shared" si="23"/>
        <v>1520074.98</v>
      </c>
      <c r="E109" s="24">
        <f t="shared" si="23"/>
        <v>723669.1900000001</v>
      </c>
      <c r="F109" s="24">
        <f t="shared" si="23"/>
        <v>1124867.5500000003</v>
      </c>
      <c r="G109" s="24">
        <f t="shared" si="23"/>
        <v>1533158.7300000002</v>
      </c>
      <c r="H109" s="24">
        <f t="shared" si="23"/>
        <v>676877.26</v>
      </c>
      <c r="I109" s="24">
        <f>+I110+I111</f>
        <v>257078.30999999997</v>
      </c>
      <c r="J109" s="24">
        <f>+J110+J111</f>
        <v>535561.05</v>
      </c>
      <c r="K109" s="46">
        <f t="shared" si="22"/>
        <v>8380988.690000001</v>
      </c>
      <c r="L109" s="75"/>
    </row>
    <row r="110" spans="1:12" ht="18" customHeight="1">
      <c r="A110" s="16" t="s">
        <v>81</v>
      </c>
      <c r="B110" s="24">
        <f aca="true" t="shared" si="24" ref="B110:J110">+B48+B64+B71+B106</f>
        <v>796446.2500000001</v>
      </c>
      <c r="C110" s="24">
        <f t="shared" si="24"/>
        <v>1171605.9200000002</v>
      </c>
      <c r="D110" s="24">
        <f t="shared" si="24"/>
        <v>1495185.58</v>
      </c>
      <c r="E110" s="24">
        <f t="shared" si="24"/>
        <v>700231.43</v>
      </c>
      <c r="F110" s="24">
        <f t="shared" si="24"/>
        <v>1110435.5100000002</v>
      </c>
      <c r="G110" s="24">
        <f t="shared" si="24"/>
        <v>1505770.8000000003</v>
      </c>
      <c r="H110" s="24">
        <f t="shared" si="24"/>
        <v>659588.9400000001</v>
      </c>
      <c r="I110" s="24">
        <f t="shared" si="24"/>
        <v>257078.30999999997</v>
      </c>
      <c r="J110" s="24">
        <f t="shared" si="24"/>
        <v>521536.7200000001</v>
      </c>
      <c r="K110" s="46">
        <f t="shared" si="22"/>
        <v>8217879.460000002</v>
      </c>
      <c r="L110" s="52"/>
    </row>
    <row r="111" spans="1:12" ht="18.75" customHeight="1">
      <c r="A111" s="16" t="s">
        <v>98</v>
      </c>
      <c r="B111" s="24">
        <f aca="true" t="shared" si="25" ref="B111:J111">IF(+B59+B107+B112&lt;0,0,(B59+B107+B112))</f>
        <v>17012.14</v>
      </c>
      <c r="C111" s="24">
        <f t="shared" si="25"/>
        <v>24637.31</v>
      </c>
      <c r="D111" s="24">
        <f t="shared" si="25"/>
        <v>24889.4</v>
      </c>
      <c r="E111" s="24">
        <f t="shared" si="25"/>
        <v>23437.76</v>
      </c>
      <c r="F111" s="24">
        <f t="shared" si="25"/>
        <v>14432.04</v>
      </c>
      <c r="G111" s="24">
        <f t="shared" si="25"/>
        <v>27387.93</v>
      </c>
      <c r="H111" s="24">
        <f t="shared" si="25"/>
        <v>17288.32</v>
      </c>
      <c r="I111" s="19">
        <f t="shared" si="25"/>
        <v>0</v>
      </c>
      <c r="J111" s="24">
        <f t="shared" si="25"/>
        <v>14024.33</v>
      </c>
      <c r="K111" s="46">
        <f t="shared" si="22"/>
        <v>163109.22999999998</v>
      </c>
      <c r="L111" s="76"/>
    </row>
    <row r="112" spans="1:13" ht="18.75" customHeight="1">
      <c r="A112" s="16" t="s">
        <v>83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31">
        <f t="shared" si="22"/>
        <v>0</v>
      </c>
      <c r="M112" s="55"/>
    </row>
    <row r="113" spans="1:11" ht="18.75" customHeight="1">
      <c r="A113" s="16" t="s">
        <v>99</v>
      </c>
      <c r="B113" s="19">
        <v>0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31">
        <f t="shared" si="22"/>
        <v>0</v>
      </c>
    </row>
    <row r="114" spans="1:11" ht="18.75" customHeight="1">
      <c r="A114" s="2"/>
      <c r="B114" s="20">
        <v>0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  <c r="H114" s="20">
        <v>0</v>
      </c>
      <c r="I114" s="20">
        <v>0</v>
      </c>
      <c r="J114" s="20">
        <v>0</v>
      </c>
      <c r="K114" s="20"/>
    </row>
    <row r="115" spans="1:11" ht="18.75" customHeight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ht="18.75" customHeight="1">
      <c r="A116" s="8"/>
      <c r="B116" s="43">
        <v>0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/>
    </row>
    <row r="117" spans="1:12" ht="18.75" customHeight="1">
      <c r="A117" s="25" t="s">
        <v>69</v>
      </c>
      <c r="B117" s="18">
        <v>0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39">
        <f>SUM(K118:K137)</f>
        <v>8380988.71</v>
      </c>
      <c r="L117" s="52"/>
    </row>
    <row r="118" spans="1:11" ht="18.75" customHeight="1">
      <c r="A118" s="26" t="s">
        <v>70</v>
      </c>
      <c r="B118" s="27">
        <v>105602.39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>SUM(B118:J118)</f>
        <v>105602.39</v>
      </c>
    </row>
    <row r="119" spans="1:11" ht="18.75" customHeight="1">
      <c r="A119" s="26" t="s">
        <v>71</v>
      </c>
      <c r="B119" s="27">
        <v>707856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aca="true" t="shared" si="26" ref="K119:K137">SUM(B119:J119)</f>
        <v>707856</v>
      </c>
    </row>
    <row r="120" spans="1:11" ht="18.75" customHeight="1">
      <c r="A120" s="26" t="s">
        <v>72</v>
      </c>
      <c r="B120" s="38">
        <v>0</v>
      </c>
      <c r="C120" s="27">
        <f>+C109</f>
        <v>1196243.2300000002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6"/>
        <v>1196243.2300000002</v>
      </c>
    </row>
    <row r="121" spans="1:11" ht="18.75" customHeight="1">
      <c r="A121" s="26" t="s">
        <v>73</v>
      </c>
      <c r="B121" s="38">
        <v>0</v>
      </c>
      <c r="C121" s="38">
        <v>0</v>
      </c>
      <c r="D121" s="27">
        <v>1415411.52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6"/>
        <v>1415411.52</v>
      </c>
    </row>
    <row r="122" spans="1:11" ht="18.75" customHeight="1">
      <c r="A122" s="26" t="s">
        <v>118</v>
      </c>
      <c r="B122" s="38">
        <v>0</v>
      </c>
      <c r="C122" s="38">
        <v>0</v>
      </c>
      <c r="D122" s="27">
        <v>104663.46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6"/>
        <v>104663.46</v>
      </c>
    </row>
    <row r="123" spans="1:11" ht="18.75" customHeight="1">
      <c r="A123" s="26" t="s">
        <v>119</v>
      </c>
      <c r="B123" s="38">
        <v>0</v>
      </c>
      <c r="C123" s="38">
        <v>0</v>
      </c>
      <c r="D123" s="38">
        <v>0</v>
      </c>
      <c r="E123" s="27">
        <v>716432.5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6"/>
        <v>716432.5</v>
      </c>
    </row>
    <row r="124" spans="1:11" ht="18.75" customHeight="1">
      <c r="A124" s="26" t="s">
        <v>120</v>
      </c>
      <c r="B124" s="38">
        <v>0</v>
      </c>
      <c r="C124" s="38">
        <v>0</v>
      </c>
      <c r="D124" s="38">
        <v>0</v>
      </c>
      <c r="E124" s="27">
        <v>7236.69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6"/>
        <v>7236.69</v>
      </c>
    </row>
    <row r="125" spans="1:11" ht="18.75" customHeight="1">
      <c r="A125" s="26" t="s">
        <v>121</v>
      </c>
      <c r="B125" s="38">
        <v>0</v>
      </c>
      <c r="C125" s="38">
        <v>0</v>
      </c>
      <c r="D125" s="38">
        <v>0</v>
      </c>
      <c r="E125" s="38">
        <v>0</v>
      </c>
      <c r="F125" s="27">
        <v>207812.77</v>
      </c>
      <c r="G125" s="38">
        <v>0</v>
      </c>
      <c r="H125" s="38">
        <v>0</v>
      </c>
      <c r="I125" s="38">
        <v>0</v>
      </c>
      <c r="J125" s="38">
        <v>0</v>
      </c>
      <c r="K125" s="39">
        <f t="shared" si="26"/>
        <v>207812.77</v>
      </c>
    </row>
    <row r="126" spans="1:11" ht="18.75" customHeight="1">
      <c r="A126" s="26" t="s">
        <v>122</v>
      </c>
      <c r="B126" s="38">
        <v>0</v>
      </c>
      <c r="C126" s="38">
        <v>0</v>
      </c>
      <c r="D126" s="38">
        <v>0</v>
      </c>
      <c r="E126" s="38">
        <v>0</v>
      </c>
      <c r="F126" s="27">
        <v>397646.96</v>
      </c>
      <c r="G126" s="38">
        <v>0</v>
      </c>
      <c r="H126" s="38">
        <v>0</v>
      </c>
      <c r="I126" s="38">
        <v>0</v>
      </c>
      <c r="J126" s="38">
        <v>0</v>
      </c>
      <c r="K126" s="39">
        <f t="shared" si="26"/>
        <v>397646.96</v>
      </c>
    </row>
    <row r="127" spans="1:11" ht="18.75" customHeight="1">
      <c r="A127" s="26" t="s">
        <v>123</v>
      </c>
      <c r="B127" s="38">
        <v>0</v>
      </c>
      <c r="C127" s="38">
        <v>0</v>
      </c>
      <c r="D127" s="38">
        <v>0</v>
      </c>
      <c r="E127" s="38">
        <v>0</v>
      </c>
      <c r="F127" s="27">
        <v>61686.3</v>
      </c>
      <c r="G127" s="38">
        <v>0</v>
      </c>
      <c r="H127" s="38">
        <v>0</v>
      </c>
      <c r="I127" s="38">
        <v>0</v>
      </c>
      <c r="J127" s="38">
        <v>0</v>
      </c>
      <c r="K127" s="39">
        <f t="shared" si="26"/>
        <v>61686.3</v>
      </c>
    </row>
    <row r="128" spans="1:11" ht="18.75" customHeight="1">
      <c r="A128" s="26" t="s">
        <v>124</v>
      </c>
      <c r="B128" s="66">
        <v>0</v>
      </c>
      <c r="C128" s="66">
        <v>0</v>
      </c>
      <c r="D128" s="66">
        <v>0</v>
      </c>
      <c r="E128" s="66">
        <v>0</v>
      </c>
      <c r="F128" s="67">
        <v>457721.52</v>
      </c>
      <c r="G128" s="66">
        <v>0</v>
      </c>
      <c r="H128" s="66">
        <v>0</v>
      </c>
      <c r="I128" s="66">
        <v>0</v>
      </c>
      <c r="J128" s="66">
        <v>0</v>
      </c>
      <c r="K128" s="67">
        <f t="shared" si="26"/>
        <v>457721.52</v>
      </c>
    </row>
    <row r="129" spans="1:11" ht="18.75" customHeight="1">
      <c r="A129" s="26" t="s">
        <v>125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471549.89</v>
      </c>
      <c r="H129" s="38">
        <v>0</v>
      </c>
      <c r="I129" s="38">
        <v>0</v>
      </c>
      <c r="J129" s="38">
        <v>0</v>
      </c>
      <c r="K129" s="39">
        <f t="shared" si="26"/>
        <v>471549.89</v>
      </c>
    </row>
    <row r="130" spans="1:11" ht="18.75" customHeight="1">
      <c r="A130" s="26" t="s">
        <v>126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42352.23</v>
      </c>
      <c r="H130" s="38">
        <v>0</v>
      </c>
      <c r="I130" s="38">
        <v>0</v>
      </c>
      <c r="J130" s="38">
        <v>0</v>
      </c>
      <c r="K130" s="39">
        <f t="shared" si="26"/>
        <v>42352.23</v>
      </c>
    </row>
    <row r="131" spans="1:11" ht="18.75" customHeight="1">
      <c r="A131" s="26" t="s">
        <v>127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215171.45</v>
      </c>
      <c r="H131" s="38">
        <v>0</v>
      </c>
      <c r="I131" s="38">
        <v>0</v>
      </c>
      <c r="J131" s="38">
        <v>0</v>
      </c>
      <c r="K131" s="39">
        <f t="shared" si="26"/>
        <v>215171.45</v>
      </c>
    </row>
    <row r="132" spans="1:11" ht="18.75" customHeight="1">
      <c r="A132" s="26" t="s">
        <v>128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196052.23</v>
      </c>
      <c r="H132" s="38">
        <v>0</v>
      </c>
      <c r="I132" s="38">
        <v>0</v>
      </c>
      <c r="J132" s="38">
        <v>0</v>
      </c>
      <c r="K132" s="39">
        <f t="shared" si="26"/>
        <v>196052.23</v>
      </c>
    </row>
    <row r="133" spans="1:11" ht="18.75" customHeight="1">
      <c r="A133" s="26" t="s">
        <v>129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608032.95</v>
      </c>
      <c r="H133" s="38">
        <v>0</v>
      </c>
      <c r="I133" s="38">
        <v>0</v>
      </c>
      <c r="J133" s="38">
        <v>0</v>
      </c>
      <c r="K133" s="39">
        <f t="shared" si="26"/>
        <v>608032.95</v>
      </c>
    </row>
    <row r="134" spans="1:11" ht="18.75" customHeight="1">
      <c r="A134" s="26" t="s">
        <v>130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235573.13</v>
      </c>
      <c r="I134" s="38">
        <v>0</v>
      </c>
      <c r="J134" s="38">
        <v>0</v>
      </c>
      <c r="K134" s="39">
        <f t="shared" si="26"/>
        <v>235573.13</v>
      </c>
    </row>
    <row r="135" spans="1:11" ht="18.75" customHeight="1">
      <c r="A135" s="26" t="s">
        <v>131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27">
        <v>441304.13</v>
      </c>
      <c r="I135" s="38">
        <v>0</v>
      </c>
      <c r="J135" s="38">
        <v>0</v>
      </c>
      <c r="K135" s="39">
        <f t="shared" si="26"/>
        <v>441304.13</v>
      </c>
    </row>
    <row r="136" spans="1:11" ht="18.75" customHeight="1">
      <c r="A136" s="26" t="s">
        <v>132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27">
        <v>257078.31</v>
      </c>
      <c r="J136" s="38"/>
      <c r="K136" s="39">
        <f t="shared" si="26"/>
        <v>257078.31</v>
      </c>
    </row>
    <row r="137" spans="1:11" ht="18.75" customHeight="1">
      <c r="A137" s="74" t="s">
        <v>133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/>
      <c r="J137" s="41">
        <v>535561.05</v>
      </c>
      <c r="K137" s="42">
        <f t="shared" si="26"/>
        <v>535561.05</v>
      </c>
    </row>
    <row r="138" spans="1:11" ht="18.75" customHeight="1">
      <c r="A138" s="72"/>
      <c r="B138" s="48">
        <v>0</v>
      </c>
      <c r="C138" s="48">
        <v>0</v>
      </c>
      <c r="D138" s="48">
        <v>0</v>
      </c>
      <c r="E138" s="48">
        <v>0</v>
      </c>
      <c r="F138" s="48">
        <v>0</v>
      </c>
      <c r="G138" s="48">
        <v>0</v>
      </c>
      <c r="H138" s="48">
        <v>0</v>
      </c>
      <c r="I138" s="48">
        <v>0</v>
      </c>
      <c r="J138" s="48">
        <f>J109-J137</f>
        <v>0</v>
      </c>
      <c r="K138" s="49"/>
    </row>
    <row r="139" ht="18" customHeight="1">
      <c r="A139" s="72"/>
    </row>
    <row r="140" ht="18" customHeight="1">
      <c r="A140" s="72"/>
    </row>
    <row r="141" ht="18" customHeight="1">
      <c r="A141" s="72"/>
    </row>
    <row r="142" ht="18" customHeight="1"/>
    <row r="143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2018-07-19T17:56:57Z</dcterms:modified>
  <cp:category/>
  <cp:version/>
  <cp:contentType/>
  <cp:contentStatus/>
</cp:coreProperties>
</file>