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<sst xmlns="http://schemas.openxmlformats.org/spreadsheetml/2006/main" count="141" uniqueCount="141">
  <si>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</si>
  <si>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</si>
  <si>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</si>
  <si>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</si>
  <si>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</si>
  <si>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</si>
  <si>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</si>
  <si>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</si>
  <si>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</si>
  <si>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</si>
  <si>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</si>
  <si>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</si>
  <si>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</si>
  <si>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</si>
  <si>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</si>
  <si>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</si>
  <si>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</si>
  <si>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</si>
  <si>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</si>
  <si>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</si>
  <si>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</si>
  <si>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</si>
  <si>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</si>
  <si>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</si>
  <si>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</si>
  <si>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</si>
  <si>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</si>
  <si>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</si>
  <si>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</si>
  <si>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</si>
  <si>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</si>
  <si>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</si>
  <si>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</si>
  <si>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</si>
  <si>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</si>
  <si>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</si>
  <si>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</si>
  <si>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</si>
  <si>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</si>
  <si>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</si>
  <si>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</si>
  <si>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</si>
  <si>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</si>
  <si>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</si>
  <si>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</si>
  <si>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</si>
  <si>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</si>
  <si>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</si>
  <si>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</si>
  <si>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</si>
  <si>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</si>
  <si>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</si>
  <si>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</si>
  <si>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</si>
  <si>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</si>
  <si>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</si>
  <si>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</si>
  <si>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</si>
  <si>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</si>
  <si>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</si>
  <si>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</si>
  <si>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</si>
  <si>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</si>
  <si>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</si>
  <si>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</si>
  <si>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</si>
  <si>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</si>
  <si>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</si>
  <si>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</si>
  <si>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</si>
  <si>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</si>
  <si>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</si>
  <si>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</si>
  <si>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</si>
  <si>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</si>
  <si>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</si>
  <si>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</si>
  <si>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</si>
  <si>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</si>
  <si>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</si>
  <si>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</si>
  <si>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</si>
  <si>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</si>
  <si>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</si>
  <si>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</si>
  <si>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</si>
  <si>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</si>
  <si>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</si>
  <si>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</si>
  <si>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</si>
  <si>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</si>
  <si>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</si>
  <si>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</si>
  <si>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</si>
  <si>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</si>
  <si>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</si>
  <si>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</si>
  <si>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</si>
  <si>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</si>
  <si>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</si>
  <si>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</si>
  <si>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</si>
  <si>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</si>
  <si>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</si>
  <si>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</si>
  <si>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</si>
  <si>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</si>
  <si>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</si>
  <si>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</si>
  <si>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</si>
  <si>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</si>
  <si>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</si>
  <si>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</si>
  <si>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</si>
  <si>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</si>
  <si>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</si>
  <si>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</si>
  <si>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</si>
  <si>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</si>
  <si>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</si>
  <si>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</si>
  <si>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</si>
  <si>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</si>
  <si>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</si>
  <si>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</si>
  <si>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</si>
  <si>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</si>
  <si>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</si>
  <si>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</si>
  <si>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</si>
  <si>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</si>
  <si>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</si>
  <si>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</si>
  <si>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</si>
  <si>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</si>
  <si>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</si>
  <si>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</si>
  <si>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</si>
  <si>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OPERAÇÃO 10/07/18 - VENCIMENTO 17/07/18</t>
  </si>
  <si>
    <t>5.1.10. Remuneração Diesel</t>
  </si>
  <si>
    <t>5.1. Remuneração pelo Transporte Coletivo (5.1.1 + 5.1.2....+ 5.1.10)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</si>
</sst>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5" fontId="34" fillId="0" borderId="4" xfId="46" applyNumberFormat="1" applyFont="1" applyFill="1" applyBorder="1" applyAlignment="1">
      <alignment horizontal="center"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185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4" fillId="35" borderId="4" xfId="46" applyNumberFormat="1" applyFont="1" applyFill="1" applyBorder="1" applyAlignment="1">
      <alignment horizontal="center"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"/>
  <sheetViews>
    <sheetView showGridLines="0" tabSelected="1" zoomScale="80" zoomScaleNormal="80" zoomScaleSheetLayoutView="70" zoomScalePageLayoutView="0" workbookViewId="0" topLeftCell="A1">
      <selection activeCell="A25" sqref="A25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138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90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115</v>
      </c>
      <c r="F5" s="28" t="s">
        <v>10</v>
      </c>
      <c r="G5" s="28" t="s">
        <v>11</v>
      </c>
      <c r="H5" s="28" t="s">
        <v>12</v>
      </c>
      <c r="I5" s="84" t="s">
        <v>89</v>
      </c>
      <c r="J5" s="84" t="s">
        <v>88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512544</v>
      </c>
      <c r="C7" s="9">
        <f t="shared" si="0"/>
        <v>631514</v>
      </c>
      <c r="D7" s="9">
        <f t="shared" si="0"/>
        <v>682690</v>
      </c>
      <c r="E7" s="9">
        <f t="shared" si="0"/>
        <v>460618</v>
      </c>
      <c r="F7" s="9">
        <f t="shared" si="0"/>
        <v>642528</v>
      </c>
      <c r="G7" s="9">
        <f t="shared" si="0"/>
        <v>1086775</v>
      </c>
      <c r="H7" s="9">
        <f t="shared" si="0"/>
        <v>463854</v>
      </c>
      <c r="I7" s="9">
        <f t="shared" si="0"/>
        <v>107093</v>
      </c>
      <c r="J7" s="9">
        <f t="shared" si="0"/>
        <v>274542</v>
      </c>
      <c r="K7" s="9">
        <f t="shared" si="0"/>
        <v>4862158</v>
      </c>
      <c r="L7" s="50"/>
    </row>
    <row r="8" spans="1:11" ht="17.25" customHeight="1">
      <c r="A8" s="10" t="s">
        <v>96</v>
      </c>
      <c r="B8" s="11">
        <f>B9+B12+B16</f>
        <v>258476</v>
      </c>
      <c r="C8" s="11">
        <f aca="true" t="shared" si="1" ref="C8:J8">C9+C12+C16</f>
        <v>328838</v>
      </c>
      <c r="D8" s="11">
        <f t="shared" si="1"/>
        <v>326030</v>
      </c>
      <c r="E8" s="11">
        <f t="shared" si="1"/>
        <v>239871</v>
      </c>
      <c r="F8" s="11">
        <f t="shared" si="1"/>
        <v>315303</v>
      </c>
      <c r="G8" s="11">
        <f t="shared" si="1"/>
        <v>530813</v>
      </c>
      <c r="H8" s="11">
        <f t="shared" si="1"/>
        <v>253223</v>
      </c>
      <c r="I8" s="11">
        <f t="shared" si="1"/>
        <v>49808</v>
      </c>
      <c r="J8" s="11">
        <f t="shared" si="1"/>
        <v>133280</v>
      </c>
      <c r="K8" s="11">
        <f>SUM(B8:J8)</f>
        <v>2435642</v>
      </c>
    </row>
    <row r="9" spans="1:11" ht="17.25" customHeight="1">
      <c r="A9" s="15" t="s">
        <v>16</v>
      </c>
      <c r="B9" s="13">
        <f>+B10+B11</f>
        <v>35268</v>
      </c>
      <c r="C9" s="13">
        <f aca="true" t="shared" si="2" ref="C9:J9">+C10+C11</f>
        <v>48555</v>
      </c>
      <c r="D9" s="13">
        <f t="shared" si="2"/>
        <v>43281</v>
      </c>
      <c r="E9" s="13">
        <f t="shared" si="2"/>
        <v>33085</v>
      </c>
      <c r="F9" s="13">
        <f t="shared" si="2"/>
        <v>37302</v>
      </c>
      <c r="G9" s="13">
        <f t="shared" si="2"/>
        <v>49037</v>
      </c>
      <c r="H9" s="13">
        <f t="shared" si="2"/>
        <v>41507</v>
      </c>
      <c r="I9" s="13">
        <f t="shared" si="2"/>
        <v>7868</v>
      </c>
      <c r="J9" s="13">
        <f t="shared" si="2"/>
        <v>16638</v>
      </c>
      <c r="K9" s="11">
        <f>SUM(B9:J9)</f>
        <v>312541</v>
      </c>
    </row>
    <row r="10" spans="1:11" ht="17.25" customHeight="1">
      <c r="A10" s="29" t="s">
        <v>17</v>
      </c>
      <c r="B10" s="13">
        <v>35268</v>
      </c>
      <c r="C10" s="13">
        <v>48555</v>
      </c>
      <c r="D10" s="13">
        <v>43281</v>
      </c>
      <c r="E10" s="13">
        <v>33085</v>
      </c>
      <c r="F10" s="13">
        <v>37302</v>
      </c>
      <c r="G10" s="13">
        <v>49037</v>
      </c>
      <c r="H10" s="13">
        <v>41507</v>
      </c>
      <c r="I10" s="13">
        <v>7868</v>
      </c>
      <c r="J10" s="13">
        <v>16638</v>
      </c>
      <c r="K10" s="11">
        <f>SUM(B10:J10)</f>
        <v>312541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211884</v>
      </c>
      <c r="C12" s="17">
        <f t="shared" si="3"/>
        <v>265713</v>
      </c>
      <c r="D12" s="17">
        <f t="shared" si="3"/>
        <v>268457</v>
      </c>
      <c r="E12" s="17">
        <f t="shared" si="3"/>
        <v>196448</v>
      </c>
      <c r="F12" s="17">
        <f t="shared" si="3"/>
        <v>261671</v>
      </c>
      <c r="G12" s="17">
        <f t="shared" si="3"/>
        <v>453480</v>
      </c>
      <c r="H12" s="17">
        <f t="shared" si="3"/>
        <v>200736</v>
      </c>
      <c r="I12" s="17">
        <f t="shared" si="3"/>
        <v>39354</v>
      </c>
      <c r="J12" s="17">
        <f t="shared" si="3"/>
        <v>110840</v>
      </c>
      <c r="K12" s="11">
        <f aca="true" t="shared" si="4" ref="K12:K27">SUM(B12:J12)</f>
        <v>2008583</v>
      </c>
    </row>
    <row r="13" spans="1:13" ht="17.25" customHeight="1">
      <c r="A13" s="14" t="s">
        <v>19</v>
      </c>
      <c r="B13" s="13">
        <v>99506</v>
      </c>
      <c r="C13" s="13">
        <v>132633</v>
      </c>
      <c r="D13" s="13">
        <v>139356</v>
      </c>
      <c r="E13" s="13">
        <v>97486</v>
      </c>
      <c r="F13" s="13">
        <v>127682</v>
      </c>
      <c r="G13" s="13">
        <v>210148</v>
      </c>
      <c r="H13" s="13">
        <v>92540</v>
      </c>
      <c r="I13" s="13">
        <v>21938</v>
      </c>
      <c r="J13" s="13">
        <v>56578</v>
      </c>
      <c r="K13" s="11">
        <f t="shared" si="4"/>
        <v>977867</v>
      </c>
      <c r="L13" s="50"/>
      <c r="M13" s="51"/>
    </row>
    <row r="14" spans="1:12" ht="17.25" customHeight="1">
      <c r="A14" s="14" t="s">
        <v>20</v>
      </c>
      <c r="B14" s="13">
        <v>106885</v>
      </c>
      <c r="C14" s="13">
        <v>125252</v>
      </c>
      <c r="D14" s="13">
        <v>123315</v>
      </c>
      <c r="E14" s="13">
        <v>93578</v>
      </c>
      <c r="F14" s="13">
        <v>128381</v>
      </c>
      <c r="G14" s="13">
        <v>233863</v>
      </c>
      <c r="H14" s="13">
        <v>99669</v>
      </c>
      <c r="I14" s="13">
        <v>16174</v>
      </c>
      <c r="J14" s="13">
        <v>52296</v>
      </c>
      <c r="K14" s="11">
        <f t="shared" si="4"/>
        <v>979413</v>
      </c>
      <c r="L14" s="50"/>
    </row>
    <row r="15" spans="1:11" ht="17.25" customHeight="1">
      <c r="A15" s="14" t="s">
        <v>21</v>
      </c>
      <c r="B15" s="13">
        <v>5493</v>
      </c>
      <c r="C15" s="13">
        <v>7828</v>
      </c>
      <c r="D15" s="13">
        <v>5786</v>
      </c>
      <c r="E15" s="13">
        <v>5384</v>
      </c>
      <c r="F15" s="13">
        <v>5608</v>
      </c>
      <c r="G15" s="13">
        <v>9469</v>
      </c>
      <c r="H15" s="13">
        <v>8527</v>
      </c>
      <c r="I15" s="13">
        <v>1242</v>
      </c>
      <c r="J15" s="13">
        <v>1966</v>
      </c>
      <c r="K15" s="11">
        <f t="shared" si="4"/>
        <v>51303</v>
      </c>
    </row>
    <row r="16" spans="1:11" ht="17.25" customHeight="1">
      <c r="A16" s="15" t="s">
        <v>92</v>
      </c>
      <c r="B16" s="13">
        <f>B17+B18+B19</f>
        <v>11324</v>
      </c>
      <c r="C16" s="13">
        <f aca="true" t="shared" si="5" ref="C16:J16">C17+C18+C19</f>
        <v>14570</v>
      </c>
      <c r="D16" s="13">
        <f t="shared" si="5"/>
        <v>14292</v>
      </c>
      <c r="E16" s="13">
        <f t="shared" si="5"/>
        <v>10338</v>
      </c>
      <c r="F16" s="13">
        <f t="shared" si="5"/>
        <v>16330</v>
      </c>
      <c r="G16" s="13">
        <f t="shared" si="5"/>
        <v>28296</v>
      </c>
      <c r="H16" s="13">
        <f t="shared" si="5"/>
        <v>10980</v>
      </c>
      <c r="I16" s="13">
        <f t="shared" si="5"/>
        <v>2586</v>
      </c>
      <c r="J16" s="13">
        <f t="shared" si="5"/>
        <v>5802</v>
      </c>
      <c r="K16" s="11">
        <f t="shared" si="4"/>
        <v>114518</v>
      </c>
    </row>
    <row r="17" spans="1:11" ht="17.25" customHeight="1">
      <c r="A17" s="14" t="s">
        <v>93</v>
      </c>
      <c r="B17" s="13">
        <v>11286</v>
      </c>
      <c r="C17" s="13">
        <v>14538</v>
      </c>
      <c r="D17" s="13">
        <v>14251</v>
      </c>
      <c r="E17" s="13">
        <v>10309</v>
      </c>
      <c r="F17" s="13">
        <v>16280</v>
      </c>
      <c r="G17" s="13">
        <v>28214</v>
      </c>
      <c r="H17" s="13">
        <v>10952</v>
      </c>
      <c r="I17" s="13">
        <v>2574</v>
      </c>
      <c r="J17" s="13">
        <v>5793</v>
      </c>
      <c r="K17" s="11">
        <f t="shared" si="4"/>
        <v>114197</v>
      </c>
    </row>
    <row r="18" spans="1:11" ht="17.25" customHeight="1">
      <c r="A18" s="14" t="s">
        <v>94</v>
      </c>
      <c r="B18" s="13">
        <v>22</v>
      </c>
      <c r="C18" s="13">
        <v>22</v>
      </c>
      <c r="D18" s="13">
        <v>25</v>
      </c>
      <c r="E18" s="13">
        <v>24</v>
      </c>
      <c r="F18" s="13">
        <v>42</v>
      </c>
      <c r="G18" s="13">
        <v>76</v>
      </c>
      <c r="H18" s="13">
        <v>20</v>
      </c>
      <c r="I18" s="13">
        <v>11</v>
      </c>
      <c r="J18" s="13">
        <v>7</v>
      </c>
      <c r="K18" s="11">
        <f t="shared" si="4"/>
        <v>249</v>
      </c>
    </row>
    <row r="19" spans="1:11" ht="17.25" customHeight="1">
      <c r="A19" s="14" t="s">
        <v>95</v>
      </c>
      <c r="B19" s="13">
        <v>16</v>
      </c>
      <c r="C19" s="13">
        <v>10</v>
      </c>
      <c r="D19" s="13">
        <v>16</v>
      </c>
      <c r="E19" s="13">
        <v>5</v>
      </c>
      <c r="F19" s="13">
        <v>8</v>
      </c>
      <c r="G19" s="13">
        <v>6</v>
      </c>
      <c r="H19" s="13">
        <v>8</v>
      </c>
      <c r="I19" s="13">
        <v>1</v>
      </c>
      <c r="J19" s="13">
        <v>2</v>
      </c>
      <c r="K19" s="11">
        <f t="shared" si="4"/>
        <v>72</v>
      </c>
    </row>
    <row r="20" spans="1:11" ht="17.25" customHeight="1">
      <c r="A20" s="16" t="s">
        <v>22</v>
      </c>
      <c r="B20" s="11">
        <f>+B21+B22+B23</f>
        <v>155076</v>
      </c>
      <c r="C20" s="11">
        <f aca="true" t="shared" si="6" ref="C20:J20">+C21+C22+C23</f>
        <v>168641</v>
      </c>
      <c r="D20" s="11">
        <f t="shared" si="6"/>
        <v>199121</v>
      </c>
      <c r="E20" s="11">
        <f t="shared" si="6"/>
        <v>127199</v>
      </c>
      <c r="F20" s="11">
        <f t="shared" si="6"/>
        <v>204779</v>
      </c>
      <c r="G20" s="11">
        <f t="shared" si="6"/>
        <v>385711</v>
      </c>
      <c r="H20" s="11">
        <f t="shared" si="6"/>
        <v>126103</v>
      </c>
      <c r="I20" s="11">
        <f t="shared" si="6"/>
        <v>31653</v>
      </c>
      <c r="J20" s="11">
        <f t="shared" si="6"/>
        <v>76219</v>
      </c>
      <c r="K20" s="11">
        <f t="shared" si="4"/>
        <v>1474502</v>
      </c>
    </row>
    <row r="21" spans="1:12" ht="17.25" customHeight="1">
      <c r="A21" s="12" t="s">
        <v>23</v>
      </c>
      <c r="B21" s="13">
        <v>79399</v>
      </c>
      <c r="C21" s="13">
        <v>94930</v>
      </c>
      <c r="D21" s="13">
        <v>114851</v>
      </c>
      <c r="E21" s="13">
        <v>70859</v>
      </c>
      <c r="F21" s="13">
        <v>110867</v>
      </c>
      <c r="G21" s="13">
        <v>193971</v>
      </c>
      <c r="H21" s="13">
        <v>67816</v>
      </c>
      <c r="I21" s="13">
        <v>19098</v>
      </c>
      <c r="J21" s="13">
        <v>42795</v>
      </c>
      <c r="K21" s="11">
        <f t="shared" si="4"/>
        <v>794586</v>
      </c>
      <c r="L21" s="50"/>
    </row>
    <row r="22" spans="1:12" ht="17.25" customHeight="1">
      <c r="A22" s="12" t="s">
        <v>24</v>
      </c>
      <c r="B22" s="13">
        <v>72847</v>
      </c>
      <c r="C22" s="13">
        <v>70448</v>
      </c>
      <c r="D22" s="13">
        <v>81222</v>
      </c>
      <c r="E22" s="13">
        <v>54188</v>
      </c>
      <c r="F22" s="13">
        <v>90867</v>
      </c>
      <c r="G22" s="13">
        <v>186493</v>
      </c>
      <c r="H22" s="13">
        <v>54996</v>
      </c>
      <c r="I22" s="13">
        <v>11930</v>
      </c>
      <c r="J22" s="13">
        <v>32396</v>
      </c>
      <c r="K22" s="11">
        <f t="shared" si="4"/>
        <v>655387</v>
      </c>
      <c r="L22" s="50"/>
    </row>
    <row r="23" spans="1:11" ht="17.25" customHeight="1">
      <c r="A23" s="12" t="s">
        <v>25</v>
      </c>
      <c r="B23" s="13">
        <v>2830</v>
      </c>
      <c r="C23" s="13">
        <v>3263</v>
      </c>
      <c r="D23" s="13">
        <v>3048</v>
      </c>
      <c r="E23" s="13">
        <v>2152</v>
      </c>
      <c r="F23" s="13">
        <v>3045</v>
      </c>
      <c r="G23" s="13">
        <v>5247</v>
      </c>
      <c r="H23" s="13">
        <v>3291</v>
      </c>
      <c r="I23" s="13">
        <v>625</v>
      </c>
      <c r="J23" s="13">
        <v>1028</v>
      </c>
      <c r="K23" s="11">
        <f t="shared" si="4"/>
        <v>24529</v>
      </c>
    </row>
    <row r="24" spans="1:11" ht="17.25" customHeight="1">
      <c r="A24" s="16" t="s">
        <v>26</v>
      </c>
      <c r="B24" s="13">
        <f>+B25+B26</f>
        <v>98992</v>
      </c>
      <c r="C24" s="13">
        <f aca="true" t="shared" si="7" ref="C24:J24">+C25+C26</f>
        <v>134035</v>
      </c>
      <c r="D24" s="13">
        <f t="shared" si="7"/>
        <v>157539</v>
      </c>
      <c r="E24" s="13">
        <f t="shared" si="7"/>
        <v>93548</v>
      </c>
      <c r="F24" s="13">
        <f t="shared" si="7"/>
        <v>122446</v>
      </c>
      <c r="G24" s="13">
        <f t="shared" si="7"/>
        <v>170251</v>
      </c>
      <c r="H24" s="13">
        <f t="shared" si="7"/>
        <v>79893</v>
      </c>
      <c r="I24" s="13">
        <f t="shared" si="7"/>
        <v>25632</v>
      </c>
      <c r="J24" s="13">
        <f t="shared" si="7"/>
        <v>65043</v>
      </c>
      <c r="K24" s="11">
        <f t="shared" si="4"/>
        <v>947379</v>
      </c>
    </row>
    <row r="25" spans="1:12" ht="17.25" customHeight="1">
      <c r="A25" s="12" t="s">
        <v>113</v>
      </c>
      <c r="B25" s="13">
        <v>67401</v>
      </c>
      <c r="C25" s="13">
        <v>98377</v>
      </c>
      <c r="D25" s="13">
        <v>115980</v>
      </c>
      <c r="E25" s="13">
        <v>70835</v>
      </c>
      <c r="F25" s="13">
        <v>84871</v>
      </c>
      <c r="G25" s="13">
        <v>118002</v>
      </c>
      <c r="H25" s="13">
        <v>56658</v>
      </c>
      <c r="I25" s="13">
        <v>20692</v>
      </c>
      <c r="J25" s="13">
        <v>47123</v>
      </c>
      <c r="K25" s="11">
        <f t="shared" si="4"/>
        <v>679939</v>
      </c>
      <c r="L25" s="50"/>
    </row>
    <row r="26" spans="1:12" ht="17.25" customHeight="1">
      <c r="A26" s="12" t="s">
        <v>114</v>
      </c>
      <c r="B26" s="13">
        <v>31591</v>
      </c>
      <c r="C26" s="13">
        <v>35658</v>
      </c>
      <c r="D26" s="13">
        <v>41559</v>
      </c>
      <c r="E26" s="13">
        <v>22713</v>
      </c>
      <c r="F26" s="13">
        <v>37575</v>
      </c>
      <c r="G26" s="13">
        <v>52249</v>
      </c>
      <c r="H26" s="13">
        <v>23235</v>
      </c>
      <c r="I26" s="13">
        <v>4940</v>
      </c>
      <c r="J26" s="13">
        <v>17920</v>
      </c>
      <c r="K26" s="11">
        <f t="shared" si="4"/>
        <v>267440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4635</v>
      </c>
      <c r="I27" s="11">
        <v>0</v>
      </c>
      <c r="J27" s="11">
        <v>0</v>
      </c>
      <c r="K27" s="11">
        <f t="shared" si="4"/>
        <v>4635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2.9411</v>
      </c>
      <c r="C29" s="57">
        <f aca="true" t="shared" si="8" ref="C29:J29">SUM(C30:C33)</f>
        <v>3.29100978</v>
      </c>
      <c r="D29" s="57">
        <f t="shared" si="8"/>
        <v>3.7056</v>
      </c>
      <c r="E29" s="57">
        <f t="shared" si="8"/>
        <v>3.1511195499999998</v>
      </c>
      <c r="F29" s="57">
        <f t="shared" si="8"/>
        <v>3.1185</v>
      </c>
      <c r="G29" s="57">
        <f t="shared" si="8"/>
        <v>2.6315000000000004</v>
      </c>
      <c r="H29" s="57">
        <f t="shared" si="8"/>
        <v>3.0173</v>
      </c>
      <c r="I29" s="57">
        <f t="shared" si="8"/>
        <v>4.999</v>
      </c>
      <c r="J29" s="57">
        <f t="shared" si="8"/>
        <v>3.1784</v>
      </c>
      <c r="K29" s="19">
        <v>0</v>
      </c>
    </row>
    <row r="30" spans="1:11" ht="17.25" customHeight="1">
      <c r="A30" s="16" t="s">
        <v>31</v>
      </c>
      <c r="B30" s="32">
        <v>2.9459</v>
      </c>
      <c r="C30" s="32">
        <v>3.2886</v>
      </c>
      <c r="D30" s="32">
        <v>3.7106</v>
      </c>
      <c r="E30" s="32">
        <v>3.1557</v>
      </c>
      <c r="F30" s="32">
        <v>3.1232</v>
      </c>
      <c r="G30" s="32">
        <v>2.6354</v>
      </c>
      <c r="H30" s="32">
        <v>3.0219</v>
      </c>
      <c r="I30" s="32">
        <v>4.999</v>
      </c>
      <c r="J30" s="32">
        <v>3.1784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0.00730978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19257.49</v>
      </c>
      <c r="I35" s="19">
        <v>0</v>
      </c>
      <c r="J35" s="19">
        <v>0</v>
      </c>
      <c r="K35" s="23">
        <f>SUM(B35:J35)</f>
        <v>19257.49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57287.9</v>
      </c>
      <c r="I36" s="19">
        <v>0</v>
      </c>
      <c r="J36" s="19">
        <v>0</v>
      </c>
      <c r="K36" s="23">
        <f>SUM(B36:J36)</f>
        <v>57287.9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+B48+B59</f>
        <v>1617973.9300000002</v>
      </c>
      <c r="C47" s="22">
        <f aca="true" t="shared" si="12" ref="C47:H47">+C48+C59</f>
        <v>2238826.32</v>
      </c>
      <c r="D47" s="22">
        <f t="shared" si="12"/>
        <v>2561128.599999999</v>
      </c>
      <c r="E47" s="22">
        <f t="shared" si="12"/>
        <v>1563763.5599999998</v>
      </c>
      <c r="F47" s="22">
        <f t="shared" si="12"/>
        <v>2027201.4400000002</v>
      </c>
      <c r="G47" s="22">
        <f t="shared" si="12"/>
        <v>3062212.35</v>
      </c>
      <c r="H47" s="22">
        <f t="shared" si="12"/>
        <v>1523714.35</v>
      </c>
      <c r="I47" s="22">
        <f>+I48+I59</f>
        <v>536423.63</v>
      </c>
      <c r="J47" s="22">
        <f>+J48+J59</f>
        <v>942910.1400000001</v>
      </c>
      <c r="K47" s="22">
        <f>SUM(B47:J47)</f>
        <v>16074154.32</v>
      </c>
    </row>
    <row r="48" spans="1:11" ht="17.25" customHeight="1">
      <c r="A48" s="16" t="s">
        <v>140</v>
      </c>
      <c r="B48" s="23">
        <f>SUM(B49:B58)</f>
        <v>1600907.1700000002</v>
      </c>
      <c r="C48" s="23">
        <f aca="true" t="shared" si="13" ref="C48:J48">SUM(C49:C58)</f>
        <v>2214108.19</v>
      </c>
      <c r="D48" s="23">
        <f t="shared" si="13"/>
        <v>2536161.8199999994</v>
      </c>
      <c r="E48" s="23">
        <f t="shared" si="13"/>
        <v>1540230.2999999998</v>
      </c>
      <c r="F48" s="23">
        <f t="shared" si="13"/>
        <v>2012722.9000000001</v>
      </c>
      <c r="G48" s="23">
        <f t="shared" si="13"/>
        <v>3034729.52</v>
      </c>
      <c r="H48" s="23">
        <f t="shared" si="13"/>
        <v>1506374.77</v>
      </c>
      <c r="I48" s="23">
        <f t="shared" si="13"/>
        <v>536423.63</v>
      </c>
      <c r="J48" s="23">
        <f t="shared" si="13"/>
        <v>928826.3300000001</v>
      </c>
      <c r="K48" s="23">
        <f aca="true" t="shared" si="14" ref="K48:K59">SUM(B48:J48)</f>
        <v>15910484.629999999</v>
      </c>
    </row>
    <row r="49" spans="1:11" ht="17.25" customHeight="1">
      <c r="A49" s="34" t="s">
        <v>43</v>
      </c>
      <c r="B49" s="23">
        <f aca="true" t="shared" si="15" ref="B49:H49">ROUND(B30*B7,2)</f>
        <v>1509903.37</v>
      </c>
      <c r="C49" s="23">
        <f t="shared" si="15"/>
        <v>2076796.94</v>
      </c>
      <c r="D49" s="23">
        <f t="shared" si="15"/>
        <v>2533189.51</v>
      </c>
      <c r="E49" s="23">
        <f t="shared" si="15"/>
        <v>1453572.22</v>
      </c>
      <c r="F49" s="23">
        <f t="shared" si="15"/>
        <v>2006743.45</v>
      </c>
      <c r="G49" s="23">
        <f t="shared" si="15"/>
        <v>2864086.84</v>
      </c>
      <c r="H49" s="23">
        <f t="shared" si="15"/>
        <v>1401720.4</v>
      </c>
      <c r="I49" s="23">
        <f>ROUND(I30*I7,2)</f>
        <v>535357.91</v>
      </c>
      <c r="J49" s="23">
        <f>ROUND(J30*J7,2)</f>
        <v>872604.29</v>
      </c>
      <c r="K49" s="23">
        <f t="shared" si="14"/>
        <v>15253974.93</v>
      </c>
    </row>
    <row r="50" spans="1:11" ht="17.25" customHeight="1">
      <c r="A50" s="34" t="s">
        <v>44</v>
      </c>
      <c r="B50" s="19">
        <v>0</v>
      </c>
      <c r="C50" s="23">
        <f>ROUND(C31*C7,2)</f>
        <v>4616.23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4616.23</v>
      </c>
    </row>
    <row r="51" spans="1:11" ht="17.25" customHeight="1">
      <c r="A51" s="64" t="s">
        <v>103</v>
      </c>
      <c r="B51" s="65">
        <f aca="true" t="shared" si="16" ref="B51:H51">ROUND(B32*B7,2)</f>
        <v>-2460.21</v>
      </c>
      <c r="C51" s="65">
        <f t="shared" si="16"/>
        <v>-3094.42</v>
      </c>
      <c r="D51" s="65">
        <f t="shared" si="16"/>
        <v>-3413.45</v>
      </c>
      <c r="E51" s="65">
        <f t="shared" si="16"/>
        <v>-2109.84</v>
      </c>
      <c r="F51" s="65">
        <f t="shared" si="16"/>
        <v>-3019.88</v>
      </c>
      <c r="G51" s="65">
        <f t="shared" si="16"/>
        <v>-4238.42</v>
      </c>
      <c r="H51" s="65">
        <f t="shared" si="16"/>
        <v>-2133.73</v>
      </c>
      <c r="I51" s="19">
        <v>0</v>
      </c>
      <c r="J51" s="19">
        <v>0</v>
      </c>
      <c r="K51" s="65">
        <f>SUM(B51:J51)</f>
        <v>-20469.95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19257.49</v>
      </c>
      <c r="I53" s="31">
        <f>+I35</f>
        <v>0</v>
      </c>
      <c r="J53" s="31">
        <f>+J35</f>
        <v>0</v>
      </c>
      <c r="K53" s="23">
        <f t="shared" si="14"/>
        <v>19257.49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2" t="s">
        <v>137</v>
      </c>
      <c r="B57" s="19">
        <v>0</v>
      </c>
      <c r="C57" s="19">
        <v>0</v>
      </c>
      <c r="D57" s="19">
        <v>0</v>
      </c>
      <c r="E57" s="19">
        <v>0</v>
      </c>
      <c r="F57" s="36">
        <v>3717.81</v>
      </c>
      <c r="G57" s="19">
        <v>0</v>
      </c>
      <c r="H57" s="19">
        <v>0</v>
      </c>
      <c r="I57" s="19">
        <v>0</v>
      </c>
      <c r="J57" s="19">
        <v>0</v>
      </c>
      <c r="K57" s="23">
        <f t="shared" si="14"/>
        <v>3717.81</v>
      </c>
    </row>
    <row r="58" spans="1:11" ht="17.25" customHeight="1">
      <c r="A58" s="12" t="s">
        <v>139</v>
      </c>
      <c r="B58" s="36">
        <v>89372.33</v>
      </c>
      <c r="C58" s="36">
        <v>130015.72</v>
      </c>
      <c r="D58" s="19"/>
      <c r="E58" s="36">
        <v>85322.52</v>
      </c>
      <c r="F58" s="36"/>
      <c r="G58" s="36">
        <v>167451.02</v>
      </c>
      <c r="H58" s="36">
        <v>83815.57</v>
      </c>
      <c r="I58" s="36"/>
      <c r="J58" s="36">
        <v>54005</v>
      </c>
      <c r="K58" s="23">
        <f t="shared" si="14"/>
        <v>609982.1599999999</v>
      </c>
    </row>
    <row r="59" spans="1:11" ht="17.25" customHeight="1">
      <c r="A59" s="16" t="s">
        <v>49</v>
      </c>
      <c r="B59" s="36">
        <v>17066.76</v>
      </c>
      <c r="C59" s="36">
        <v>24718.13</v>
      </c>
      <c r="D59" s="36">
        <v>24966.78</v>
      </c>
      <c r="E59" s="36">
        <v>23533.26</v>
      </c>
      <c r="F59" s="36">
        <v>14478.54</v>
      </c>
      <c r="G59" s="36">
        <v>27482.83</v>
      </c>
      <c r="H59" s="36">
        <v>17339.58</v>
      </c>
      <c r="I59" s="19">
        <v>0</v>
      </c>
      <c r="J59" s="36">
        <v>14083.81</v>
      </c>
      <c r="K59" s="36">
        <f t="shared" si="14"/>
        <v>163669.69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f>SUM(B60:J60)</f>
        <v>0</v>
      </c>
    </row>
    <row r="61" spans="1:11" ht="17.25" customHeight="1">
      <c r="A61" s="47"/>
      <c r="B61" s="56">
        <v>0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f>SUM(B61:J61)</f>
        <v>0</v>
      </c>
    </row>
    <row r="62" spans="1:11" ht="17.25" customHeight="1">
      <c r="A62" s="16"/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/>
    </row>
    <row r="63" spans="1:11" ht="18.75" customHeight="1">
      <c r="A63" s="2" t="s">
        <v>50</v>
      </c>
      <c r="B63" s="35">
        <f aca="true" t="shared" si="17" ref="B63:J63">+B64+B71+B106+B107</f>
        <v>-308365.33</v>
      </c>
      <c r="C63" s="35">
        <f t="shared" si="17"/>
        <v>-221439.65</v>
      </c>
      <c r="D63" s="35">
        <f t="shared" si="17"/>
        <v>-242258.74</v>
      </c>
      <c r="E63" s="35">
        <f t="shared" si="17"/>
        <v>-341649.63</v>
      </c>
      <c r="F63" s="35">
        <f t="shared" si="17"/>
        <v>-394616.62</v>
      </c>
      <c r="G63" s="35">
        <f t="shared" si="17"/>
        <v>-402714.41</v>
      </c>
      <c r="H63" s="35">
        <f t="shared" si="17"/>
        <v>-180347.05</v>
      </c>
      <c r="I63" s="35">
        <f t="shared" si="17"/>
        <v>-98970.4</v>
      </c>
      <c r="J63" s="35">
        <f t="shared" si="17"/>
        <v>-76929.62</v>
      </c>
      <c r="K63" s="35">
        <f>SUM(B63:J63)</f>
        <v>-2267291.45</v>
      </c>
    </row>
    <row r="64" spans="1:11" ht="18.75" customHeight="1">
      <c r="A64" s="16" t="s">
        <v>74</v>
      </c>
      <c r="B64" s="35">
        <f aca="true" t="shared" si="18" ref="B64:J64">B65+B66+B67+B68+B69+B70</f>
        <v>-293854.38</v>
      </c>
      <c r="C64" s="35">
        <f t="shared" si="18"/>
        <v>-200340.84</v>
      </c>
      <c r="D64" s="35">
        <f t="shared" si="18"/>
        <v>-221270.59</v>
      </c>
      <c r="E64" s="35">
        <f t="shared" si="18"/>
        <v>-327684.87</v>
      </c>
      <c r="F64" s="35">
        <f t="shared" si="18"/>
        <v>-375045.49</v>
      </c>
      <c r="G64" s="35">
        <f t="shared" si="18"/>
        <v>-371964.49</v>
      </c>
      <c r="H64" s="35">
        <f t="shared" si="18"/>
        <v>-166028</v>
      </c>
      <c r="I64" s="35">
        <f t="shared" si="18"/>
        <v>-31472</v>
      </c>
      <c r="J64" s="35">
        <f t="shared" si="18"/>
        <v>-66552</v>
      </c>
      <c r="K64" s="35">
        <f aca="true" t="shared" si="19" ref="K64:K93">SUM(B64:J64)</f>
        <v>-2054212.66</v>
      </c>
    </row>
    <row r="65" spans="1:11" ht="18.75" customHeight="1">
      <c r="A65" s="12" t="s">
        <v>75</v>
      </c>
      <c r="B65" s="35">
        <f>-ROUND(B9*$D$3,2)</f>
        <v>-141072</v>
      </c>
      <c r="C65" s="35">
        <f aca="true" t="shared" si="20" ref="C65:J65">-ROUND(C9*$D$3,2)</f>
        <v>-194220</v>
      </c>
      <c r="D65" s="35">
        <f t="shared" si="20"/>
        <v>-173124</v>
      </c>
      <c r="E65" s="35">
        <f t="shared" si="20"/>
        <v>-132340</v>
      </c>
      <c r="F65" s="35">
        <f t="shared" si="20"/>
        <v>-149208</v>
      </c>
      <c r="G65" s="35">
        <f t="shared" si="20"/>
        <v>-196148</v>
      </c>
      <c r="H65" s="35">
        <f t="shared" si="20"/>
        <v>-166028</v>
      </c>
      <c r="I65" s="35">
        <f t="shared" si="20"/>
        <v>-31472</v>
      </c>
      <c r="J65" s="35">
        <f t="shared" si="20"/>
        <v>-66552</v>
      </c>
      <c r="K65" s="35">
        <f t="shared" si="19"/>
        <v>-1250164</v>
      </c>
    </row>
    <row r="66" spans="1:11" ht="18.75" customHeight="1">
      <c r="A66" s="12" t="s">
        <v>51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97</v>
      </c>
      <c r="B67" s="35">
        <v>-1292</v>
      </c>
      <c r="C67" s="35">
        <v>-284</v>
      </c>
      <c r="D67" s="35">
        <v>-404</v>
      </c>
      <c r="E67" s="35">
        <v>-1212</v>
      </c>
      <c r="F67" s="35">
        <v>-1020</v>
      </c>
      <c r="G67" s="35">
        <v>-616</v>
      </c>
      <c r="H67" s="19">
        <v>0</v>
      </c>
      <c r="I67" s="19">
        <v>0</v>
      </c>
      <c r="J67" s="19">
        <v>0</v>
      </c>
      <c r="K67" s="35">
        <f t="shared" si="19"/>
        <v>-4828</v>
      </c>
    </row>
    <row r="68" spans="1:11" ht="18.75" customHeight="1">
      <c r="A68" s="12" t="s">
        <v>104</v>
      </c>
      <c r="B68" s="35">
        <v>-4396</v>
      </c>
      <c r="C68" s="35">
        <v>-896</v>
      </c>
      <c r="D68" s="35">
        <v>-1456</v>
      </c>
      <c r="E68" s="35">
        <v>-2356</v>
      </c>
      <c r="F68" s="35">
        <v>-1512</v>
      </c>
      <c r="G68" s="35">
        <v>-748</v>
      </c>
      <c r="H68" s="19">
        <v>0</v>
      </c>
      <c r="I68" s="19">
        <v>0</v>
      </c>
      <c r="J68" s="19">
        <v>0</v>
      </c>
      <c r="K68" s="35">
        <f t="shared" si="19"/>
        <v>-11364</v>
      </c>
    </row>
    <row r="69" spans="1:11" ht="18.75" customHeight="1">
      <c r="A69" s="12" t="s">
        <v>52</v>
      </c>
      <c r="B69" s="35">
        <v>-147094.38</v>
      </c>
      <c r="C69" s="35">
        <v>-4940.84</v>
      </c>
      <c r="D69" s="35">
        <v>-46286.59</v>
      </c>
      <c r="E69" s="35">
        <v>-191776.87</v>
      </c>
      <c r="F69" s="35">
        <v>-223305.49</v>
      </c>
      <c r="G69" s="35">
        <v>-174452.49</v>
      </c>
      <c r="H69" s="19">
        <v>0</v>
      </c>
      <c r="I69" s="19">
        <v>0</v>
      </c>
      <c r="J69" s="19">
        <v>0</v>
      </c>
      <c r="K69" s="35">
        <f t="shared" si="19"/>
        <v>-787856.6599999999</v>
      </c>
    </row>
    <row r="70" spans="1:11" ht="18.75" customHeight="1">
      <c r="A70" s="12" t="s">
        <v>53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1" s="69" customFormat="1" ht="18.75" customHeight="1">
      <c r="A71" s="62" t="s">
        <v>79</v>
      </c>
      <c r="B71" s="65">
        <f>SUM(B72:B105)</f>
        <v>-14510.95</v>
      </c>
      <c r="C71" s="65">
        <f>SUM(C72:C105)</f>
        <v>-21098.81</v>
      </c>
      <c r="D71" s="65">
        <f>SUM(D72:D105)</f>
        <v>-20988.15</v>
      </c>
      <c r="E71" s="65">
        <f aca="true" t="shared" si="21" ref="E71:J71">SUM(E72:E105)</f>
        <v>-13964.76</v>
      </c>
      <c r="F71" s="65">
        <f t="shared" si="21"/>
        <v>-19571.13</v>
      </c>
      <c r="G71" s="65">
        <f t="shared" si="21"/>
        <v>-30749.920000000002</v>
      </c>
      <c r="H71" s="65">
        <f t="shared" si="21"/>
        <v>-14319.05</v>
      </c>
      <c r="I71" s="65">
        <f t="shared" si="21"/>
        <v>-67498.4</v>
      </c>
      <c r="J71" s="65">
        <f t="shared" si="21"/>
        <v>-10377.62</v>
      </c>
      <c r="K71" s="65">
        <f t="shared" si="19"/>
        <v>-213078.78999999998</v>
      </c>
    </row>
    <row r="72" spans="1:11" ht="18.75" customHeight="1">
      <c r="A72" s="12" t="s">
        <v>54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f t="shared" si="19"/>
        <v>0</v>
      </c>
    </row>
    <row r="73" spans="1:11" ht="18.75" customHeight="1">
      <c r="A73" s="12" t="s">
        <v>55</v>
      </c>
      <c r="B73" s="19">
        <v>0</v>
      </c>
      <c r="C73" s="35">
        <v>-33.57</v>
      </c>
      <c r="D73" s="35">
        <v>-6.59</v>
      </c>
      <c r="E73" s="19">
        <v>0</v>
      </c>
      <c r="F73" s="19">
        <v>0</v>
      </c>
      <c r="G73" s="35">
        <v>-6.59</v>
      </c>
      <c r="H73" s="19">
        <v>0</v>
      </c>
      <c r="I73" s="19">
        <v>0</v>
      </c>
      <c r="J73" s="19">
        <v>0</v>
      </c>
      <c r="K73" s="65">
        <f t="shared" si="19"/>
        <v>-46.75</v>
      </c>
    </row>
    <row r="74" spans="1:11" ht="18.75" customHeight="1">
      <c r="A74" s="12" t="s">
        <v>56</v>
      </c>
      <c r="B74" s="19">
        <v>0</v>
      </c>
      <c r="C74" s="19">
        <v>0</v>
      </c>
      <c r="D74" s="35">
        <v>-1067.75</v>
      </c>
      <c r="E74" s="19">
        <v>0</v>
      </c>
      <c r="F74" s="35">
        <v>-380.65</v>
      </c>
      <c r="G74" s="19">
        <v>0</v>
      </c>
      <c r="H74" s="19">
        <v>0</v>
      </c>
      <c r="I74" s="45">
        <v>-2464.59</v>
      </c>
      <c r="J74" s="19">
        <v>0</v>
      </c>
      <c r="K74" s="65">
        <f t="shared" si="19"/>
        <v>-3912.9900000000002</v>
      </c>
    </row>
    <row r="75" spans="1:11" ht="18.75" customHeight="1">
      <c r="A75" s="12" t="s">
        <v>57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-60000</v>
      </c>
      <c r="J75" s="19">
        <v>0</v>
      </c>
      <c r="K75" s="65">
        <f t="shared" si="19"/>
        <v>-60000</v>
      </c>
    </row>
    <row r="76" spans="1:11" ht="18.75" customHeight="1">
      <c r="A76" s="34" t="s">
        <v>58</v>
      </c>
      <c r="B76" s="35">
        <v>-14510.95</v>
      </c>
      <c r="C76" s="35">
        <v>-21065.24</v>
      </c>
      <c r="D76" s="35">
        <v>-19913.81</v>
      </c>
      <c r="E76" s="35">
        <v>-13964.76</v>
      </c>
      <c r="F76" s="35">
        <v>-19190.48</v>
      </c>
      <c r="G76" s="35">
        <v>-29243.33</v>
      </c>
      <c r="H76" s="35">
        <v>-14319.05</v>
      </c>
      <c r="I76" s="35">
        <v>-5033.81</v>
      </c>
      <c r="J76" s="35">
        <v>-10377.62</v>
      </c>
      <c r="K76" s="65">
        <f t="shared" si="19"/>
        <v>-147619.05</v>
      </c>
    </row>
    <row r="77" spans="1:11" ht="18.75" customHeight="1">
      <c r="A77" s="12" t="s">
        <v>59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60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61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67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68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65">
        <v>-1000</v>
      </c>
      <c r="H86" s="19">
        <v>0</v>
      </c>
      <c r="I86" s="19">
        <v>0</v>
      </c>
      <c r="J86" s="19">
        <v>0</v>
      </c>
      <c r="K86" s="65">
        <f t="shared" si="19"/>
        <v>-1000</v>
      </c>
    </row>
    <row r="87" spans="1:11" ht="18.75" customHeight="1">
      <c r="A87" s="12" t="s">
        <v>77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135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65">
        <v>-500</v>
      </c>
      <c r="H88" s="19">
        <v>0</v>
      </c>
      <c r="I88" s="19">
        <v>0</v>
      </c>
      <c r="J88" s="19">
        <v>0</v>
      </c>
      <c r="K88" s="65">
        <f t="shared" si="19"/>
        <v>-500</v>
      </c>
    </row>
    <row r="89" spans="1:11" ht="18.75" customHeight="1">
      <c r="A89" s="12" t="s">
        <v>80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1" ht="18.75" customHeight="1">
      <c r="A91" s="12" t="s">
        <v>85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</row>
    <row r="92" spans="1:11" ht="18.75" customHeight="1">
      <c r="A92" s="12" t="s">
        <v>86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f t="shared" si="19"/>
        <v>0</v>
      </c>
    </row>
    <row r="93" spans="1:12" ht="18.75" customHeight="1">
      <c r="A93" s="12" t="s">
        <v>87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f t="shared" si="19"/>
        <v>0</v>
      </c>
      <c r="L93" s="54"/>
    </row>
    <row r="94" spans="1:12" ht="18.75" customHeight="1">
      <c r="A94" s="12" t="s">
        <v>105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91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107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ht="18.75" customHeight="1">
      <c r="A97" s="12" t="s">
        <v>108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53"/>
    </row>
    <row r="98" spans="1:12" ht="18.75" customHeight="1">
      <c r="A98" s="12" t="s">
        <v>109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53"/>
    </row>
    <row r="99" spans="1:12" s="69" customFormat="1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f>SUM(B99:J99)</f>
        <v>0</v>
      </c>
      <c r="L99" s="68"/>
    </row>
    <row r="100" spans="1:12" ht="18.75" customHeight="1">
      <c r="A100" s="62" t="s">
        <v>110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31">
        <f>ROUND(SUM(B100:J100),2)</f>
        <v>0</v>
      </c>
      <c r="L100" s="53"/>
    </row>
    <row r="101" spans="1:12" ht="18.75" customHeight="1">
      <c r="A101" s="62" t="s">
        <v>111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31">
        <f>ROUND(SUM(B101:J101),2)</f>
        <v>0</v>
      </c>
      <c r="L101" s="53"/>
    </row>
    <row r="102" spans="1:12" ht="18.75" customHeight="1">
      <c r="A102" s="73" t="s">
        <v>134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5" t="s">
        <v>116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5" t="s">
        <v>136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/>
      <c r="L104" s="53"/>
    </row>
    <row r="105" spans="1:12" ht="18.75" customHeight="1">
      <c r="A105" s="12"/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3"/>
    </row>
    <row r="106" spans="1:12" ht="18.75" customHeight="1">
      <c r="A106" s="16" t="s">
        <v>117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53"/>
    </row>
    <row r="107" spans="1:12" ht="18.75" customHeight="1">
      <c r="A107" s="16" t="s">
        <v>100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54"/>
    </row>
    <row r="108" spans="1:12" ht="18.75" customHeight="1">
      <c r="A108" s="16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31">
        <f aca="true" t="shared" si="22" ref="K108:K113">SUM(B108:J108)</f>
        <v>0</v>
      </c>
      <c r="L108" s="52"/>
    </row>
    <row r="109" spans="1:12" ht="18.75" customHeight="1">
      <c r="A109" s="16" t="s">
        <v>82</v>
      </c>
      <c r="B109" s="24">
        <f aca="true" t="shared" si="23" ref="B109:H109">+B110+B111</f>
        <v>1292541.84</v>
      </c>
      <c r="C109" s="24">
        <f t="shared" si="23"/>
        <v>2017386.6699999997</v>
      </c>
      <c r="D109" s="24">
        <f t="shared" si="23"/>
        <v>2318869.8599999994</v>
      </c>
      <c r="E109" s="24">
        <f t="shared" si="23"/>
        <v>1222113.9299999997</v>
      </c>
      <c r="F109" s="24">
        <f t="shared" si="23"/>
        <v>1632584.8200000003</v>
      </c>
      <c r="G109" s="24">
        <f t="shared" si="23"/>
        <v>2659497.9400000004</v>
      </c>
      <c r="H109" s="24">
        <f t="shared" si="23"/>
        <v>1331501.25</v>
      </c>
      <c r="I109" s="24">
        <f>+I110+I111</f>
        <v>437453.23</v>
      </c>
      <c r="J109" s="24">
        <f>+J110+J111</f>
        <v>865980.5200000001</v>
      </c>
      <c r="K109" s="46">
        <f t="shared" si="22"/>
        <v>13777930.059999999</v>
      </c>
      <c r="L109" s="75"/>
    </row>
    <row r="110" spans="1:12" ht="18" customHeight="1">
      <c r="A110" s="16" t="s">
        <v>81</v>
      </c>
      <c r="B110" s="24">
        <f aca="true" t="shared" si="24" ref="B110:J110">+B48+B64+B71+B106</f>
        <v>1292541.84</v>
      </c>
      <c r="C110" s="24">
        <f t="shared" si="24"/>
        <v>1992668.5399999998</v>
      </c>
      <c r="D110" s="24">
        <f t="shared" si="24"/>
        <v>2293903.0799999996</v>
      </c>
      <c r="E110" s="24">
        <f t="shared" si="24"/>
        <v>1198580.6699999997</v>
      </c>
      <c r="F110" s="24">
        <f t="shared" si="24"/>
        <v>1618106.2800000003</v>
      </c>
      <c r="G110" s="24">
        <f t="shared" si="24"/>
        <v>2632015.1100000003</v>
      </c>
      <c r="H110" s="24">
        <f t="shared" si="24"/>
        <v>1326027.72</v>
      </c>
      <c r="I110" s="24">
        <f t="shared" si="24"/>
        <v>437453.23</v>
      </c>
      <c r="J110" s="24">
        <f t="shared" si="24"/>
        <v>851896.7100000001</v>
      </c>
      <c r="K110" s="46">
        <f t="shared" si="22"/>
        <v>13643193.180000002</v>
      </c>
      <c r="L110" s="52"/>
    </row>
    <row r="111" spans="1:12" ht="18.75" customHeight="1">
      <c r="A111" s="16" t="s">
        <v>98</v>
      </c>
      <c r="B111" s="24">
        <f aca="true" t="shared" si="25" ref="B111:J111">IF(+B59+B107+B112&lt;0,0,(B59+B107+B112))</f>
        <v>0</v>
      </c>
      <c r="C111" s="24">
        <f t="shared" si="25"/>
        <v>24718.13</v>
      </c>
      <c r="D111" s="24">
        <f t="shared" si="25"/>
        <v>24966.78</v>
      </c>
      <c r="E111" s="24">
        <f t="shared" si="25"/>
        <v>23533.26</v>
      </c>
      <c r="F111" s="24">
        <f t="shared" si="25"/>
        <v>14478.54</v>
      </c>
      <c r="G111" s="24">
        <f t="shared" si="25"/>
        <v>27482.83</v>
      </c>
      <c r="H111" s="24">
        <f t="shared" si="25"/>
        <v>5473.530000000013</v>
      </c>
      <c r="I111" s="19">
        <f t="shared" si="25"/>
        <v>0</v>
      </c>
      <c r="J111" s="24">
        <f t="shared" si="25"/>
        <v>14083.81</v>
      </c>
      <c r="K111" s="46">
        <f t="shared" si="22"/>
        <v>134736.88</v>
      </c>
      <c r="L111" s="76"/>
    </row>
    <row r="112" spans="1:13" ht="18.75" customHeight="1">
      <c r="A112" s="16" t="s">
        <v>83</v>
      </c>
      <c r="B112" s="65">
        <v>-28951.40000000002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65">
        <v>-11866.049999999988</v>
      </c>
      <c r="I112" s="19">
        <v>0</v>
      </c>
      <c r="J112" s="19">
        <v>0</v>
      </c>
      <c r="K112" s="46">
        <f t="shared" si="22"/>
        <v>-40817.45000000001</v>
      </c>
      <c r="M112" s="55"/>
    </row>
    <row r="113" spans="1:11" ht="18.75" customHeight="1">
      <c r="A113" s="16" t="s">
        <v>99</v>
      </c>
      <c r="B113" s="65">
        <f>IF(B107+B59+B112&lt;0,B107+B59+B73+B112,0)</f>
        <v>-11884.640000000021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46">
        <f t="shared" si="22"/>
        <v>-11884.640000000021</v>
      </c>
    </row>
    <row r="114" spans="1:11" ht="18.75" customHeight="1">
      <c r="A114" s="2"/>
      <c r="B114" s="20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/>
    </row>
    <row r="115" spans="1:11" ht="18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ht="18.75" customHeight="1">
      <c r="A116" s="8"/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/>
    </row>
    <row r="117" spans="1:12" ht="18.75" customHeight="1">
      <c r="A117" s="25" t="s">
        <v>69</v>
      </c>
      <c r="B117" s="18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39">
        <f>SUM(K118:K137)</f>
        <v>13777930.049999999</v>
      </c>
      <c r="L117" s="52"/>
    </row>
    <row r="118" spans="1:11" ht="18.75" customHeight="1">
      <c r="A118" s="26" t="s">
        <v>70</v>
      </c>
      <c r="B118" s="27">
        <v>171003.29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>SUM(B118:J118)</f>
        <v>171003.29</v>
      </c>
    </row>
    <row r="119" spans="1:11" ht="18.75" customHeight="1">
      <c r="A119" s="26" t="s">
        <v>71</v>
      </c>
      <c r="B119" s="27">
        <v>1121538.55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aca="true" t="shared" si="26" ref="K119:K137">SUM(B119:J119)</f>
        <v>1121538.55</v>
      </c>
    </row>
    <row r="120" spans="1:11" ht="18.75" customHeight="1">
      <c r="A120" s="26" t="s">
        <v>72</v>
      </c>
      <c r="B120" s="38">
        <v>0</v>
      </c>
      <c r="C120" s="27">
        <f>+C109</f>
        <v>2017386.6699999997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6"/>
        <v>2017386.6699999997</v>
      </c>
    </row>
    <row r="121" spans="1:11" ht="18.75" customHeight="1">
      <c r="A121" s="26" t="s">
        <v>73</v>
      </c>
      <c r="B121" s="38">
        <v>0</v>
      </c>
      <c r="C121" s="38">
        <v>0</v>
      </c>
      <c r="D121" s="27">
        <v>2158296.19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6"/>
        <v>2158296.19</v>
      </c>
    </row>
    <row r="122" spans="1:11" ht="18.75" customHeight="1">
      <c r="A122" s="26" t="s">
        <v>118</v>
      </c>
      <c r="B122" s="38">
        <v>0</v>
      </c>
      <c r="C122" s="38">
        <v>0</v>
      </c>
      <c r="D122" s="27">
        <v>160573.68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6"/>
        <v>160573.68</v>
      </c>
    </row>
    <row r="123" spans="1:11" ht="18.75" customHeight="1">
      <c r="A123" s="26" t="s">
        <v>119</v>
      </c>
      <c r="B123" s="38">
        <v>0</v>
      </c>
      <c r="C123" s="38">
        <v>0</v>
      </c>
      <c r="D123" s="38">
        <v>0</v>
      </c>
      <c r="E123" s="27">
        <v>1209892.79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6"/>
        <v>1209892.79</v>
      </c>
    </row>
    <row r="124" spans="1:11" ht="18.75" customHeight="1">
      <c r="A124" s="26" t="s">
        <v>120</v>
      </c>
      <c r="B124" s="38">
        <v>0</v>
      </c>
      <c r="C124" s="38">
        <v>0</v>
      </c>
      <c r="D124" s="38">
        <v>0</v>
      </c>
      <c r="E124" s="27">
        <v>12221.14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6"/>
        <v>12221.14</v>
      </c>
    </row>
    <row r="125" spans="1:11" ht="18.75" customHeight="1">
      <c r="A125" s="26" t="s">
        <v>121</v>
      </c>
      <c r="B125" s="38">
        <v>0</v>
      </c>
      <c r="C125" s="38">
        <v>0</v>
      </c>
      <c r="D125" s="38">
        <v>0</v>
      </c>
      <c r="E125" s="38">
        <v>0</v>
      </c>
      <c r="F125" s="27">
        <v>353611.68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6"/>
        <v>353611.68</v>
      </c>
    </row>
    <row r="126" spans="1:11" ht="18.75" customHeight="1">
      <c r="A126" s="26" t="s">
        <v>122</v>
      </c>
      <c r="B126" s="38">
        <v>0</v>
      </c>
      <c r="C126" s="38">
        <v>0</v>
      </c>
      <c r="D126" s="38">
        <v>0</v>
      </c>
      <c r="E126" s="38">
        <v>0</v>
      </c>
      <c r="F126" s="27">
        <v>646433.45</v>
      </c>
      <c r="G126" s="38">
        <v>0</v>
      </c>
      <c r="H126" s="38">
        <v>0</v>
      </c>
      <c r="I126" s="38">
        <v>0</v>
      </c>
      <c r="J126" s="38">
        <v>0</v>
      </c>
      <c r="K126" s="39">
        <f t="shared" si="26"/>
        <v>646433.45</v>
      </c>
    </row>
    <row r="127" spans="1:11" ht="18.75" customHeight="1">
      <c r="A127" s="26" t="s">
        <v>123</v>
      </c>
      <c r="B127" s="38">
        <v>0</v>
      </c>
      <c r="C127" s="38">
        <v>0</v>
      </c>
      <c r="D127" s="38">
        <v>0</v>
      </c>
      <c r="E127" s="38">
        <v>0</v>
      </c>
      <c r="F127" s="27">
        <v>73160.34</v>
      </c>
      <c r="G127" s="38">
        <v>0</v>
      </c>
      <c r="H127" s="38">
        <v>0</v>
      </c>
      <c r="I127" s="38">
        <v>0</v>
      </c>
      <c r="J127" s="38">
        <v>0</v>
      </c>
      <c r="K127" s="39">
        <f t="shared" si="26"/>
        <v>73160.34</v>
      </c>
    </row>
    <row r="128" spans="1:11" ht="18.75" customHeight="1">
      <c r="A128" s="26" t="s">
        <v>124</v>
      </c>
      <c r="B128" s="66">
        <v>0</v>
      </c>
      <c r="C128" s="66">
        <v>0</v>
      </c>
      <c r="D128" s="66">
        <v>0</v>
      </c>
      <c r="E128" s="66">
        <v>0</v>
      </c>
      <c r="F128" s="67">
        <v>559379.34</v>
      </c>
      <c r="G128" s="66">
        <v>0</v>
      </c>
      <c r="H128" s="66">
        <v>0</v>
      </c>
      <c r="I128" s="66">
        <v>0</v>
      </c>
      <c r="J128" s="66">
        <v>0</v>
      </c>
      <c r="K128" s="67">
        <f t="shared" si="26"/>
        <v>559379.34</v>
      </c>
    </row>
    <row r="129" spans="1:11" ht="18.75" customHeight="1">
      <c r="A129" s="26" t="s">
        <v>125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793986.02</v>
      </c>
      <c r="H129" s="38">
        <v>0</v>
      </c>
      <c r="I129" s="38">
        <v>0</v>
      </c>
      <c r="J129" s="38">
        <v>0</v>
      </c>
      <c r="K129" s="39">
        <f t="shared" si="26"/>
        <v>793986.02</v>
      </c>
    </row>
    <row r="130" spans="1:11" ht="18.75" customHeight="1">
      <c r="A130" s="26" t="s">
        <v>126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70681.33</v>
      </c>
      <c r="H130" s="38">
        <v>0</v>
      </c>
      <c r="I130" s="38">
        <v>0</v>
      </c>
      <c r="J130" s="38">
        <v>0</v>
      </c>
      <c r="K130" s="39">
        <f t="shared" si="26"/>
        <v>70681.33</v>
      </c>
    </row>
    <row r="131" spans="1:11" ht="18.75" customHeight="1">
      <c r="A131" s="26" t="s">
        <v>127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373802.07</v>
      </c>
      <c r="H131" s="38">
        <v>0</v>
      </c>
      <c r="I131" s="38">
        <v>0</v>
      </c>
      <c r="J131" s="38">
        <v>0</v>
      </c>
      <c r="K131" s="39">
        <f t="shared" si="26"/>
        <v>373802.07</v>
      </c>
    </row>
    <row r="132" spans="1:11" ht="18.75" customHeight="1">
      <c r="A132" s="26" t="s">
        <v>128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377431.91</v>
      </c>
      <c r="H132" s="38">
        <v>0</v>
      </c>
      <c r="I132" s="38">
        <v>0</v>
      </c>
      <c r="J132" s="38">
        <v>0</v>
      </c>
      <c r="K132" s="39">
        <f t="shared" si="26"/>
        <v>377431.91</v>
      </c>
    </row>
    <row r="133" spans="1:11" ht="18.75" customHeight="1">
      <c r="A133" s="26" t="s">
        <v>129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1043596.6</v>
      </c>
      <c r="H133" s="38">
        <v>0</v>
      </c>
      <c r="I133" s="38">
        <v>0</v>
      </c>
      <c r="J133" s="38">
        <v>0</v>
      </c>
      <c r="K133" s="39">
        <f t="shared" si="26"/>
        <v>1043596.6</v>
      </c>
    </row>
    <row r="134" spans="1:11" ht="18.75" customHeight="1">
      <c r="A134" s="26" t="s">
        <v>130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472858.64</v>
      </c>
      <c r="I134" s="38">
        <v>0</v>
      </c>
      <c r="J134" s="38">
        <v>0</v>
      </c>
      <c r="K134" s="39">
        <f t="shared" si="26"/>
        <v>472858.64</v>
      </c>
    </row>
    <row r="135" spans="1:11" ht="18.75" customHeight="1">
      <c r="A135" s="26" t="s">
        <v>131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27">
        <v>858642.61</v>
      </c>
      <c r="I135" s="38">
        <v>0</v>
      </c>
      <c r="J135" s="38">
        <v>0</v>
      </c>
      <c r="K135" s="39">
        <f t="shared" si="26"/>
        <v>858642.61</v>
      </c>
    </row>
    <row r="136" spans="1:11" ht="18.75" customHeight="1">
      <c r="A136" s="26" t="s">
        <v>132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27">
        <v>437453.23</v>
      </c>
      <c r="J136" s="38"/>
      <c r="K136" s="39">
        <f t="shared" si="26"/>
        <v>437453.23</v>
      </c>
    </row>
    <row r="137" spans="1:11" ht="18.75" customHeight="1">
      <c r="A137" s="74" t="s">
        <v>133</v>
      </c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/>
      <c r="J137" s="41">
        <v>865980.52</v>
      </c>
      <c r="K137" s="42">
        <f t="shared" si="26"/>
        <v>865980.52</v>
      </c>
    </row>
    <row r="138" spans="1:11" ht="18.75" customHeight="1">
      <c r="A138" s="72"/>
      <c r="B138" s="48">
        <v>0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f>J109-J137</f>
        <v>0</v>
      </c>
      <c r="K138" s="49"/>
    </row>
    <row r="139" ht="18" customHeight="1">
      <c r="A139" s="72"/>
    </row>
    <row r="140" ht="18" customHeight="1">
      <c r="A140" s="72"/>
    </row>
    <row r="141" ht="18" customHeight="1">
      <c r="A141" s="72"/>
    </row>
    <row r="142" ht="18" customHeight="1"/>
    <row r="143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2018-07-17T18:09:02Z</dcterms:modified>
  <cp:category/>
  <cp:version/>
  <cp:contentType/>
  <cp:contentStatus/>
</cp:coreProperties>
</file>