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<sst xmlns="http://schemas.openxmlformats.org/spreadsheetml/2006/main" count="140" uniqueCount="140">
  <si>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</si>
  <si>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</si>
  <si>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</si>
  <si>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</si>
  <si>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</si>
  <si>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</si>
  <si>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</si>
  <si>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</si>
  <si>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</si>
  <si>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</si>
  <si>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</si>
  <si>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</si>
  <si>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</si>
  <si>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</si>
  <si>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</si>
  <si>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</si>
  <si>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</si>
  <si>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</si>
  <si>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</si>
  <si>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</si>
  <si>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</si>
  <si>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</si>
  <si>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</si>
  <si>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</si>
  <si>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</si>
  <si>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</si>
  <si>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</si>
  <si>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</si>
  <si>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</si>
  <si>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</si>
  <si>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</si>
  <si>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</si>
  <si>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</si>
  <si>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</si>
  <si>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</si>
  <si>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</si>
  <si>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</si>
  <si>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</si>
  <si>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</si>
  <si>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</si>
  <si>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</si>
  <si>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</si>
  <si>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</si>
  <si>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</si>
  <si>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</si>
  <si>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</si>
  <si>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</si>
  <si>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</si>
  <si>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</si>
  <si>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</si>
  <si>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</si>
  <si>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</si>
  <si>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</si>
  <si>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</si>
  <si>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</si>
  <si>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</si>
  <si>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</si>
  <si>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</si>
  <si>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</si>
  <si>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</si>
  <si>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</si>
  <si>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</si>
  <si>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</si>
  <si>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</si>
  <si>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</si>
  <si>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</si>
  <si>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</si>
  <si>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</si>
  <si>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</si>
  <si>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</si>
  <si>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</si>
  <si>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</si>
  <si>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</si>
  <si>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</si>
  <si>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</si>
  <si>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</si>
  <si>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</si>
  <si>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</si>
  <si>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</si>
  <si>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</si>
  <si>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</si>
  <si>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</si>
  <si>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</si>
  <si>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</si>
  <si>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</si>
  <si>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</si>
  <si>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</si>
  <si>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</si>
  <si>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</si>
  <si>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</si>
  <si>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</si>
  <si>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</si>
  <si>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</si>
  <si>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</si>
  <si>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</si>
  <si>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</si>
  <si>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</si>
  <si>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</si>
  <si>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</si>
  <si>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</si>
  <si>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</si>
  <si>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</si>
  <si>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</si>
  <si>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</si>
  <si>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</si>
  <si>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</si>
  <si>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</si>
  <si>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</si>
  <si>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</si>
  <si>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</si>
  <si>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</si>
  <si>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</si>
  <si>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</si>
  <si>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</si>
  <si>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</si>
  <si>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</si>
  <si>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</si>
  <si>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</si>
  <si>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</si>
  <si>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</si>
  <si>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</si>
  <si>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</si>
  <si>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</si>
  <si>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</si>
  <si>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</si>
  <si>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</si>
  <si>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</si>
  <si>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</si>
  <si>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</si>
  <si>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</si>
  <si>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</si>
  <si>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</si>
  <si>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</si>
  <si>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</si>
  <si>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</si>
  <si>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</si>
  <si>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</si>
  <si>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</si>
  <si>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 Remuneração pelo Transporte Coletivo (5.1.1 + 5.1.2....+ 5.1.9)</t>
  </si>
  <si>
    <t>OPERAÇÃO 04/07/18 - VENCIMENTO 12/07/18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</si>
</sst>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539142</v>
      </c>
      <c r="C7" s="9">
        <f t="shared" si="0"/>
        <v>720268</v>
      </c>
      <c r="D7" s="9">
        <f t="shared" si="0"/>
        <v>709991</v>
      </c>
      <c r="E7" s="9">
        <f t="shared" si="0"/>
        <v>487902</v>
      </c>
      <c r="F7" s="9">
        <f t="shared" si="0"/>
        <v>666059</v>
      </c>
      <c r="G7" s="9">
        <f t="shared" si="0"/>
        <v>1119561</v>
      </c>
      <c r="H7" s="9">
        <f t="shared" si="0"/>
        <v>496635</v>
      </c>
      <c r="I7" s="9">
        <f t="shared" si="0"/>
        <v>112346</v>
      </c>
      <c r="J7" s="9">
        <f t="shared" si="0"/>
        <v>288491</v>
      </c>
      <c r="K7" s="9">
        <f t="shared" si="0"/>
        <v>5140395</v>
      </c>
      <c r="L7" s="50"/>
    </row>
    <row r="8" spans="1:11" ht="17.25" customHeight="1">
      <c r="A8" s="10" t="s">
        <v>96</v>
      </c>
      <c r="B8" s="11">
        <f>B9+B12+B16</f>
        <v>262797</v>
      </c>
      <c r="C8" s="11">
        <f aca="true" t="shared" si="1" ref="C8:J8">C9+C12+C16</f>
        <v>361757</v>
      </c>
      <c r="D8" s="11">
        <f t="shared" si="1"/>
        <v>328427</v>
      </c>
      <c r="E8" s="11">
        <f t="shared" si="1"/>
        <v>245738</v>
      </c>
      <c r="F8" s="11">
        <f t="shared" si="1"/>
        <v>318663</v>
      </c>
      <c r="G8" s="11">
        <f t="shared" si="1"/>
        <v>535640</v>
      </c>
      <c r="H8" s="11">
        <f t="shared" si="1"/>
        <v>261725</v>
      </c>
      <c r="I8" s="11">
        <f t="shared" si="1"/>
        <v>50720</v>
      </c>
      <c r="J8" s="11">
        <f t="shared" si="1"/>
        <v>134969</v>
      </c>
      <c r="K8" s="11">
        <f>SUM(B8:J8)</f>
        <v>2500436</v>
      </c>
    </row>
    <row r="9" spans="1:11" ht="17.25" customHeight="1">
      <c r="A9" s="15" t="s">
        <v>16</v>
      </c>
      <c r="B9" s="13">
        <f>+B10+B11</f>
        <v>31818</v>
      </c>
      <c r="C9" s="13">
        <f aca="true" t="shared" si="2" ref="C9:J9">+C10+C11</f>
        <v>46676</v>
      </c>
      <c r="D9" s="13">
        <f t="shared" si="2"/>
        <v>37277</v>
      </c>
      <c r="E9" s="13">
        <f t="shared" si="2"/>
        <v>29395</v>
      </c>
      <c r="F9" s="13">
        <f t="shared" si="2"/>
        <v>32788</v>
      </c>
      <c r="G9" s="13">
        <f t="shared" si="2"/>
        <v>43743</v>
      </c>
      <c r="H9" s="13">
        <f t="shared" si="2"/>
        <v>39296</v>
      </c>
      <c r="I9" s="13">
        <f t="shared" si="2"/>
        <v>7286</v>
      </c>
      <c r="J9" s="13">
        <f t="shared" si="2"/>
        <v>14588</v>
      </c>
      <c r="K9" s="11">
        <f>SUM(B9:J9)</f>
        <v>282867</v>
      </c>
    </row>
    <row r="10" spans="1:11" ht="17.25" customHeight="1">
      <c r="A10" s="29" t="s">
        <v>17</v>
      </c>
      <c r="B10" s="13">
        <v>31818</v>
      </c>
      <c r="C10" s="13">
        <v>46676</v>
      </c>
      <c r="D10" s="13">
        <v>37277</v>
      </c>
      <c r="E10" s="13">
        <v>29395</v>
      </c>
      <c r="F10" s="13">
        <v>32788</v>
      </c>
      <c r="G10" s="13">
        <v>43743</v>
      </c>
      <c r="H10" s="13">
        <v>39296</v>
      </c>
      <c r="I10" s="13">
        <v>7286</v>
      </c>
      <c r="J10" s="13">
        <v>14588</v>
      </c>
      <c r="K10" s="11">
        <f>SUM(B10:J10)</f>
        <v>282867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218739</v>
      </c>
      <c r="C12" s="17">
        <f t="shared" si="3"/>
        <v>298000</v>
      </c>
      <c r="D12" s="17">
        <f t="shared" si="3"/>
        <v>276088</v>
      </c>
      <c r="E12" s="17">
        <f t="shared" si="3"/>
        <v>205142</v>
      </c>
      <c r="F12" s="17">
        <f t="shared" si="3"/>
        <v>268260</v>
      </c>
      <c r="G12" s="17">
        <f t="shared" si="3"/>
        <v>461744</v>
      </c>
      <c r="H12" s="17">
        <f t="shared" si="3"/>
        <v>210497</v>
      </c>
      <c r="I12" s="17">
        <f t="shared" si="3"/>
        <v>40748</v>
      </c>
      <c r="J12" s="17">
        <f t="shared" si="3"/>
        <v>113979</v>
      </c>
      <c r="K12" s="11">
        <f aca="true" t="shared" si="4" ref="K12:K27">SUM(B12:J12)</f>
        <v>2093197</v>
      </c>
    </row>
    <row r="13" spans="1:13" ht="17.25" customHeight="1">
      <c r="A13" s="14" t="s">
        <v>19</v>
      </c>
      <c r="B13" s="13">
        <v>103665</v>
      </c>
      <c r="C13" s="13">
        <v>149808</v>
      </c>
      <c r="D13" s="13">
        <v>144387</v>
      </c>
      <c r="E13" s="13">
        <v>103201</v>
      </c>
      <c r="F13" s="13">
        <v>131872</v>
      </c>
      <c r="G13" s="13">
        <v>215417</v>
      </c>
      <c r="H13" s="13">
        <v>96453</v>
      </c>
      <c r="I13" s="13">
        <v>22784</v>
      </c>
      <c r="J13" s="13">
        <v>58674</v>
      </c>
      <c r="K13" s="11">
        <f t="shared" si="4"/>
        <v>1026261</v>
      </c>
      <c r="L13" s="50"/>
      <c r="M13" s="51"/>
    </row>
    <row r="14" spans="1:12" ht="17.25" customHeight="1">
      <c r="A14" s="14" t="s">
        <v>20</v>
      </c>
      <c r="B14" s="13">
        <v>108445</v>
      </c>
      <c r="C14" s="13">
        <v>137495</v>
      </c>
      <c r="D14" s="13">
        <v>124989</v>
      </c>
      <c r="E14" s="13">
        <v>95428</v>
      </c>
      <c r="F14" s="13">
        <v>129523</v>
      </c>
      <c r="G14" s="13">
        <v>235130</v>
      </c>
      <c r="H14" s="13">
        <v>103112</v>
      </c>
      <c r="I14" s="13">
        <v>16426</v>
      </c>
      <c r="J14" s="13">
        <v>52994</v>
      </c>
      <c r="K14" s="11">
        <f t="shared" si="4"/>
        <v>1003542</v>
      </c>
      <c r="L14" s="50"/>
    </row>
    <row r="15" spans="1:11" ht="17.25" customHeight="1">
      <c r="A15" s="14" t="s">
        <v>21</v>
      </c>
      <c r="B15" s="13">
        <v>6629</v>
      </c>
      <c r="C15" s="13">
        <v>10697</v>
      </c>
      <c r="D15" s="13">
        <v>6712</v>
      </c>
      <c r="E15" s="13">
        <v>6513</v>
      </c>
      <c r="F15" s="13">
        <v>6865</v>
      </c>
      <c r="G15" s="13">
        <v>11197</v>
      </c>
      <c r="H15" s="13">
        <v>10932</v>
      </c>
      <c r="I15" s="13">
        <v>1538</v>
      </c>
      <c r="J15" s="13">
        <v>2311</v>
      </c>
      <c r="K15" s="11">
        <f t="shared" si="4"/>
        <v>63394</v>
      </c>
    </row>
    <row r="16" spans="1:11" ht="17.25" customHeight="1">
      <c r="A16" s="15" t="s">
        <v>92</v>
      </c>
      <c r="B16" s="13">
        <f>B17+B18+B19</f>
        <v>12240</v>
      </c>
      <c r="C16" s="13">
        <f aca="true" t="shared" si="5" ref="C16:J16">C17+C18+C19</f>
        <v>17081</v>
      </c>
      <c r="D16" s="13">
        <f t="shared" si="5"/>
        <v>15062</v>
      </c>
      <c r="E16" s="13">
        <f t="shared" si="5"/>
        <v>11201</v>
      </c>
      <c r="F16" s="13">
        <f t="shared" si="5"/>
        <v>17615</v>
      </c>
      <c r="G16" s="13">
        <f t="shared" si="5"/>
        <v>30153</v>
      </c>
      <c r="H16" s="13">
        <f t="shared" si="5"/>
        <v>11932</v>
      </c>
      <c r="I16" s="13">
        <f t="shared" si="5"/>
        <v>2686</v>
      </c>
      <c r="J16" s="13">
        <f t="shared" si="5"/>
        <v>6402</v>
      </c>
      <c r="K16" s="11">
        <f t="shared" si="4"/>
        <v>124372</v>
      </c>
    </row>
    <row r="17" spans="1:11" ht="17.25" customHeight="1">
      <c r="A17" s="14" t="s">
        <v>93</v>
      </c>
      <c r="B17" s="13">
        <v>12196</v>
      </c>
      <c r="C17" s="13">
        <v>17038</v>
      </c>
      <c r="D17" s="13">
        <v>15027</v>
      </c>
      <c r="E17" s="13">
        <v>11153</v>
      </c>
      <c r="F17" s="13">
        <v>17560</v>
      </c>
      <c r="G17" s="13">
        <v>30049</v>
      </c>
      <c r="H17" s="13">
        <v>11902</v>
      </c>
      <c r="I17" s="13">
        <v>2677</v>
      </c>
      <c r="J17" s="13">
        <v>6387</v>
      </c>
      <c r="K17" s="11">
        <f t="shared" si="4"/>
        <v>123989</v>
      </c>
    </row>
    <row r="18" spans="1:11" ht="17.25" customHeight="1">
      <c r="A18" s="14" t="s">
        <v>94</v>
      </c>
      <c r="B18" s="13">
        <v>25</v>
      </c>
      <c r="C18" s="13">
        <v>39</v>
      </c>
      <c r="D18" s="13">
        <v>28</v>
      </c>
      <c r="E18" s="13">
        <v>32</v>
      </c>
      <c r="F18" s="13">
        <v>43</v>
      </c>
      <c r="G18" s="13">
        <v>89</v>
      </c>
      <c r="H18" s="13">
        <v>27</v>
      </c>
      <c r="I18" s="13">
        <v>8</v>
      </c>
      <c r="J18" s="13">
        <v>10</v>
      </c>
      <c r="K18" s="11">
        <f t="shared" si="4"/>
        <v>301</v>
      </c>
    </row>
    <row r="19" spans="1:11" ht="17.25" customHeight="1">
      <c r="A19" s="14" t="s">
        <v>95</v>
      </c>
      <c r="B19" s="13">
        <v>19</v>
      </c>
      <c r="C19" s="13">
        <v>4</v>
      </c>
      <c r="D19" s="13">
        <v>7</v>
      </c>
      <c r="E19" s="13">
        <v>16</v>
      </c>
      <c r="F19" s="13">
        <v>12</v>
      </c>
      <c r="G19" s="13">
        <v>15</v>
      </c>
      <c r="H19" s="13">
        <v>3</v>
      </c>
      <c r="I19" s="13">
        <v>1</v>
      </c>
      <c r="J19" s="13">
        <v>5</v>
      </c>
      <c r="K19" s="11">
        <f t="shared" si="4"/>
        <v>82</v>
      </c>
    </row>
    <row r="20" spans="1:11" ht="17.25" customHeight="1">
      <c r="A20" s="16" t="s">
        <v>22</v>
      </c>
      <c r="B20" s="11">
        <f>+B21+B22+B23</f>
        <v>158138</v>
      </c>
      <c r="C20" s="11">
        <f aca="true" t="shared" si="6" ref="C20:J20">+C21+C22+C23</f>
        <v>187981</v>
      </c>
      <c r="D20" s="11">
        <f t="shared" si="6"/>
        <v>202165</v>
      </c>
      <c r="E20" s="11">
        <f t="shared" si="6"/>
        <v>130942</v>
      </c>
      <c r="F20" s="11">
        <f t="shared" si="6"/>
        <v>206981</v>
      </c>
      <c r="G20" s="11">
        <f t="shared" si="6"/>
        <v>388240</v>
      </c>
      <c r="H20" s="11">
        <f t="shared" si="6"/>
        <v>131839</v>
      </c>
      <c r="I20" s="11">
        <f t="shared" si="6"/>
        <v>32272</v>
      </c>
      <c r="J20" s="11">
        <f t="shared" si="6"/>
        <v>77664</v>
      </c>
      <c r="K20" s="11">
        <f t="shared" si="4"/>
        <v>1516222</v>
      </c>
    </row>
    <row r="21" spans="1:12" ht="17.25" customHeight="1">
      <c r="A21" s="12" t="s">
        <v>23</v>
      </c>
      <c r="B21" s="13">
        <v>82434</v>
      </c>
      <c r="C21" s="13">
        <v>106609</v>
      </c>
      <c r="D21" s="13">
        <v>117877</v>
      </c>
      <c r="E21" s="13">
        <v>73712</v>
      </c>
      <c r="F21" s="13">
        <v>113130</v>
      </c>
      <c r="G21" s="13">
        <v>196819</v>
      </c>
      <c r="H21" s="13">
        <v>71712</v>
      </c>
      <c r="I21" s="13">
        <v>19803</v>
      </c>
      <c r="J21" s="13">
        <v>43890</v>
      </c>
      <c r="K21" s="11">
        <f t="shared" si="4"/>
        <v>825986</v>
      </c>
      <c r="L21" s="50"/>
    </row>
    <row r="22" spans="1:12" ht="17.25" customHeight="1">
      <c r="A22" s="12" t="s">
        <v>24</v>
      </c>
      <c r="B22" s="13">
        <v>72548</v>
      </c>
      <c r="C22" s="13">
        <v>76937</v>
      </c>
      <c r="D22" s="13">
        <v>80945</v>
      </c>
      <c r="E22" s="13">
        <v>54769</v>
      </c>
      <c r="F22" s="13">
        <v>90340</v>
      </c>
      <c r="G22" s="13">
        <v>185368</v>
      </c>
      <c r="H22" s="13">
        <v>56041</v>
      </c>
      <c r="I22" s="13">
        <v>11782</v>
      </c>
      <c r="J22" s="13">
        <v>32631</v>
      </c>
      <c r="K22" s="11">
        <f t="shared" si="4"/>
        <v>661361</v>
      </c>
      <c r="L22" s="50"/>
    </row>
    <row r="23" spans="1:11" ht="17.25" customHeight="1">
      <c r="A23" s="12" t="s">
        <v>25</v>
      </c>
      <c r="B23" s="13">
        <v>3156</v>
      </c>
      <c r="C23" s="13">
        <v>4435</v>
      </c>
      <c r="D23" s="13">
        <v>3343</v>
      </c>
      <c r="E23" s="13">
        <v>2461</v>
      </c>
      <c r="F23" s="13">
        <v>3511</v>
      </c>
      <c r="G23" s="13">
        <v>6053</v>
      </c>
      <c r="H23" s="13">
        <v>4086</v>
      </c>
      <c r="I23" s="13">
        <v>687</v>
      </c>
      <c r="J23" s="13">
        <v>1143</v>
      </c>
      <c r="K23" s="11">
        <f t="shared" si="4"/>
        <v>28875</v>
      </c>
    </row>
    <row r="24" spans="1:11" ht="17.25" customHeight="1">
      <c r="A24" s="16" t="s">
        <v>26</v>
      </c>
      <c r="B24" s="13">
        <f>+B25+B26</f>
        <v>118207</v>
      </c>
      <c r="C24" s="13">
        <f aca="true" t="shared" si="7" ref="C24:J24">+C25+C26</f>
        <v>170530</v>
      </c>
      <c r="D24" s="13">
        <f t="shared" si="7"/>
        <v>179399</v>
      </c>
      <c r="E24" s="13">
        <f t="shared" si="7"/>
        <v>111222</v>
      </c>
      <c r="F24" s="13">
        <f t="shared" si="7"/>
        <v>140415</v>
      </c>
      <c r="G24" s="13">
        <f t="shared" si="7"/>
        <v>195681</v>
      </c>
      <c r="H24" s="13">
        <f t="shared" si="7"/>
        <v>96724</v>
      </c>
      <c r="I24" s="13">
        <f t="shared" si="7"/>
        <v>29354</v>
      </c>
      <c r="J24" s="13">
        <f t="shared" si="7"/>
        <v>75858</v>
      </c>
      <c r="K24" s="11">
        <f t="shared" si="4"/>
        <v>1117390</v>
      </c>
    </row>
    <row r="25" spans="1:12" ht="17.25" customHeight="1">
      <c r="A25" s="12" t="s">
        <v>113</v>
      </c>
      <c r="B25" s="13">
        <v>72355</v>
      </c>
      <c r="C25" s="13">
        <v>112076</v>
      </c>
      <c r="D25" s="13">
        <v>121303</v>
      </c>
      <c r="E25" s="13">
        <v>76588</v>
      </c>
      <c r="F25" s="13">
        <v>89077</v>
      </c>
      <c r="G25" s="13">
        <v>120608</v>
      </c>
      <c r="H25" s="13">
        <v>60785</v>
      </c>
      <c r="I25" s="13">
        <v>22035</v>
      </c>
      <c r="J25" s="13">
        <v>50365</v>
      </c>
      <c r="K25" s="11">
        <f t="shared" si="4"/>
        <v>725192</v>
      </c>
      <c r="L25" s="50"/>
    </row>
    <row r="26" spans="1:12" ht="17.25" customHeight="1">
      <c r="A26" s="12" t="s">
        <v>114</v>
      </c>
      <c r="B26" s="13">
        <v>45852</v>
      </c>
      <c r="C26" s="13">
        <v>58454</v>
      </c>
      <c r="D26" s="13">
        <v>58096</v>
      </c>
      <c r="E26" s="13">
        <v>34634</v>
      </c>
      <c r="F26" s="13">
        <v>51338</v>
      </c>
      <c r="G26" s="13">
        <v>75073</v>
      </c>
      <c r="H26" s="13">
        <v>35939</v>
      </c>
      <c r="I26" s="13">
        <v>7319</v>
      </c>
      <c r="J26" s="13">
        <v>25493</v>
      </c>
      <c r="K26" s="11">
        <f t="shared" si="4"/>
        <v>392198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6347</v>
      </c>
      <c r="I27" s="11">
        <v>0</v>
      </c>
      <c r="J27" s="11">
        <v>0</v>
      </c>
      <c r="K27" s="11">
        <f t="shared" si="4"/>
        <v>6347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14084</v>
      </c>
      <c r="I35" s="19">
        <v>0</v>
      </c>
      <c r="J35" s="19">
        <v>0</v>
      </c>
      <c r="K35" s="23">
        <f>SUM(B35:J35)</f>
        <v>14084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1606828.98</v>
      </c>
      <c r="C47" s="22">
        <f aca="true" t="shared" si="12" ref="C47:H47">+C48+C58</f>
        <v>2400900.88</v>
      </c>
      <c r="D47" s="22">
        <f t="shared" si="12"/>
        <v>2662295.1799999997</v>
      </c>
      <c r="E47" s="22">
        <f t="shared" si="12"/>
        <v>1564416.19</v>
      </c>
      <c r="F47" s="22">
        <f t="shared" si="12"/>
        <v>2100582.86</v>
      </c>
      <c r="G47" s="22">
        <f t="shared" si="12"/>
        <v>2982486.89</v>
      </c>
      <c r="H47" s="22">
        <f t="shared" si="12"/>
        <v>1533635.4100000001</v>
      </c>
      <c r="I47" s="22">
        <f>+I48+I58</f>
        <v>562683.37</v>
      </c>
      <c r="J47" s="22">
        <f>+J48+J58</f>
        <v>933240.6400000001</v>
      </c>
      <c r="K47" s="22">
        <f>SUM(B47:J47)</f>
        <v>16347070.399999999</v>
      </c>
    </row>
    <row r="48" spans="1:11" ht="17.25" customHeight="1">
      <c r="A48" s="16" t="s">
        <v>138</v>
      </c>
      <c r="B48" s="23">
        <f>SUM(B49:B57)</f>
        <v>1589762.22</v>
      </c>
      <c r="C48" s="23">
        <f aca="true" t="shared" si="13" ref="C48:J48">SUM(C49:C57)</f>
        <v>2376182.75</v>
      </c>
      <c r="D48" s="23">
        <f t="shared" si="13"/>
        <v>2637328.4</v>
      </c>
      <c r="E48" s="23">
        <f t="shared" si="13"/>
        <v>1540882.93</v>
      </c>
      <c r="F48" s="23">
        <f t="shared" si="13"/>
        <v>2086104.32</v>
      </c>
      <c r="G48" s="23">
        <f t="shared" si="13"/>
        <v>2953554.85</v>
      </c>
      <c r="H48" s="23">
        <f t="shared" si="13"/>
        <v>1516295.83</v>
      </c>
      <c r="I48" s="23">
        <f t="shared" si="13"/>
        <v>562683.37</v>
      </c>
      <c r="J48" s="23">
        <f t="shared" si="13"/>
        <v>919156.8300000001</v>
      </c>
      <c r="K48" s="23">
        <f aca="true" t="shared" si="14" ref="K48:K58">SUM(B48:J48)</f>
        <v>16181951.499999998</v>
      </c>
    </row>
    <row r="49" spans="1:11" ht="17.25" customHeight="1">
      <c r="A49" s="34" t="s">
        <v>43</v>
      </c>
      <c r="B49" s="23">
        <f aca="true" t="shared" si="15" ref="B49:H49">ROUND(B30*B7,2)</f>
        <v>1588258.42</v>
      </c>
      <c r="C49" s="23">
        <f t="shared" si="15"/>
        <v>2368673.34</v>
      </c>
      <c r="D49" s="23">
        <f t="shared" si="15"/>
        <v>2634492.6</v>
      </c>
      <c r="E49" s="23">
        <f t="shared" si="15"/>
        <v>1539672.34</v>
      </c>
      <c r="F49" s="23">
        <f t="shared" si="15"/>
        <v>2080235.47</v>
      </c>
      <c r="G49" s="23">
        <f t="shared" si="15"/>
        <v>2950491.06</v>
      </c>
      <c r="H49" s="23">
        <f t="shared" si="15"/>
        <v>1500781.31</v>
      </c>
      <c r="I49" s="23">
        <f>ROUND(I30*I7,2)</f>
        <v>561617.65</v>
      </c>
      <c r="J49" s="23">
        <f>ROUND(J30*J7,2)</f>
        <v>916939.79</v>
      </c>
      <c r="K49" s="23">
        <f t="shared" si="14"/>
        <v>16141161.98</v>
      </c>
    </row>
    <row r="50" spans="1:11" ht="17.25" customHeight="1">
      <c r="A50" s="34" t="s">
        <v>44</v>
      </c>
      <c r="B50" s="19">
        <v>0</v>
      </c>
      <c r="C50" s="23">
        <f>ROUND(C31*C7,2)</f>
        <v>5265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5265</v>
      </c>
    </row>
    <row r="51" spans="1:11" ht="17.25" customHeight="1">
      <c r="A51" s="64" t="s">
        <v>103</v>
      </c>
      <c r="B51" s="65">
        <f aca="true" t="shared" si="16" ref="B51:H51">ROUND(B32*B7,2)</f>
        <v>-2587.88</v>
      </c>
      <c r="C51" s="65">
        <f t="shared" si="16"/>
        <v>-3529.31</v>
      </c>
      <c r="D51" s="65">
        <f t="shared" si="16"/>
        <v>-3549.96</v>
      </c>
      <c r="E51" s="65">
        <f t="shared" si="16"/>
        <v>-2234.81</v>
      </c>
      <c r="F51" s="65">
        <f t="shared" si="16"/>
        <v>-3130.48</v>
      </c>
      <c r="G51" s="65">
        <f t="shared" si="16"/>
        <v>-4366.29</v>
      </c>
      <c r="H51" s="65">
        <f t="shared" si="16"/>
        <v>-2284.52</v>
      </c>
      <c r="I51" s="19">
        <v>0</v>
      </c>
      <c r="J51" s="19">
        <v>0</v>
      </c>
      <c r="K51" s="65">
        <f>SUM(B51:J51)</f>
        <v>-21683.25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14084</v>
      </c>
      <c r="I53" s="31">
        <f>+I35</f>
        <v>0</v>
      </c>
      <c r="J53" s="31">
        <f>+J35</f>
        <v>0</v>
      </c>
      <c r="K53" s="23">
        <f t="shared" si="14"/>
        <v>14084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6" t="s">
        <v>49</v>
      </c>
      <c r="B58" s="36">
        <v>17066.76</v>
      </c>
      <c r="C58" s="36">
        <v>24718.13</v>
      </c>
      <c r="D58" s="36">
        <v>24966.78</v>
      </c>
      <c r="E58" s="36">
        <v>23533.26</v>
      </c>
      <c r="F58" s="36">
        <v>14478.54</v>
      </c>
      <c r="G58" s="36">
        <v>28932.04</v>
      </c>
      <c r="H58" s="36">
        <v>17339.58</v>
      </c>
      <c r="I58" s="19">
        <v>0</v>
      </c>
      <c r="J58" s="36">
        <v>14083.81</v>
      </c>
      <c r="K58" s="36">
        <f t="shared" si="14"/>
        <v>165118.90000000002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7" ref="B62:J62">+B63+B70+B105+B106</f>
        <v>-200202.29</v>
      </c>
      <c r="C62" s="35">
        <f t="shared" si="17"/>
        <v>-214816.45</v>
      </c>
      <c r="D62" s="35">
        <f t="shared" si="17"/>
        <v>-197778.23</v>
      </c>
      <c r="E62" s="35">
        <f t="shared" si="17"/>
        <v>-254397.55</v>
      </c>
      <c r="F62" s="35">
        <f t="shared" si="17"/>
        <v>-250294.96000000002</v>
      </c>
      <c r="G62" s="35">
        <f t="shared" si="17"/>
        <v>-302471.43</v>
      </c>
      <c r="H62" s="35">
        <f t="shared" si="17"/>
        <v>-171503.05</v>
      </c>
      <c r="I62" s="35">
        <f t="shared" si="17"/>
        <v>-96642.4</v>
      </c>
      <c r="J62" s="35">
        <f t="shared" si="17"/>
        <v>-68729.62</v>
      </c>
      <c r="K62" s="35">
        <f>SUM(B62:J62)</f>
        <v>-1756835.98</v>
      </c>
    </row>
    <row r="63" spans="1:11" ht="18.75" customHeight="1">
      <c r="A63" s="16" t="s">
        <v>74</v>
      </c>
      <c r="B63" s="35">
        <f aca="true" t="shared" si="18" ref="B63:J63">B64+B65+B66+B67+B68+B69</f>
        <v>-185691.34</v>
      </c>
      <c r="C63" s="35">
        <f t="shared" si="18"/>
        <v>-193717.64</v>
      </c>
      <c r="D63" s="35">
        <f t="shared" si="18"/>
        <v>-176790.08000000002</v>
      </c>
      <c r="E63" s="35">
        <f t="shared" si="18"/>
        <v>-240432.78999999998</v>
      </c>
      <c r="F63" s="35">
        <f t="shared" si="18"/>
        <v>-230723.83000000002</v>
      </c>
      <c r="G63" s="35">
        <f t="shared" si="18"/>
        <v>-271721.51</v>
      </c>
      <c r="H63" s="35">
        <f t="shared" si="18"/>
        <v>-157184</v>
      </c>
      <c r="I63" s="35">
        <f t="shared" si="18"/>
        <v>-29144</v>
      </c>
      <c r="J63" s="35">
        <f t="shared" si="18"/>
        <v>-58352</v>
      </c>
      <c r="K63" s="35">
        <f aca="true" t="shared" si="19" ref="K63:K92">SUM(B63:J63)</f>
        <v>-1543757.1900000002</v>
      </c>
    </row>
    <row r="64" spans="1:11" ht="18.75" customHeight="1">
      <c r="A64" s="12" t="s">
        <v>75</v>
      </c>
      <c r="B64" s="35">
        <f>-ROUND(B9*$D$3,2)</f>
        <v>-127272</v>
      </c>
      <c r="C64" s="35">
        <f aca="true" t="shared" si="20" ref="C64:J64">-ROUND(C9*$D$3,2)</f>
        <v>-186704</v>
      </c>
      <c r="D64" s="35">
        <f t="shared" si="20"/>
        <v>-149108</v>
      </c>
      <c r="E64" s="35">
        <f t="shared" si="20"/>
        <v>-117580</v>
      </c>
      <c r="F64" s="35">
        <f t="shared" si="20"/>
        <v>-131152</v>
      </c>
      <c r="G64" s="35">
        <f t="shared" si="20"/>
        <v>-174972</v>
      </c>
      <c r="H64" s="35">
        <f t="shared" si="20"/>
        <v>-157184</v>
      </c>
      <c r="I64" s="35">
        <f t="shared" si="20"/>
        <v>-29144</v>
      </c>
      <c r="J64" s="35">
        <f t="shared" si="20"/>
        <v>-58352</v>
      </c>
      <c r="K64" s="35">
        <f t="shared" si="19"/>
        <v>-1131468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97</v>
      </c>
      <c r="B66" s="35">
        <v>-516</v>
      </c>
      <c r="C66" s="35">
        <v>-308</v>
      </c>
      <c r="D66" s="35">
        <v>-216</v>
      </c>
      <c r="E66" s="35">
        <v>-644</v>
      </c>
      <c r="F66" s="35">
        <v>-460</v>
      </c>
      <c r="G66" s="35">
        <v>-344</v>
      </c>
      <c r="H66" s="19">
        <v>0</v>
      </c>
      <c r="I66" s="19">
        <v>0</v>
      </c>
      <c r="J66" s="19">
        <v>0</v>
      </c>
      <c r="K66" s="35">
        <f t="shared" si="19"/>
        <v>-2488</v>
      </c>
    </row>
    <row r="67" spans="1:11" ht="18.75" customHeight="1">
      <c r="A67" s="12" t="s">
        <v>104</v>
      </c>
      <c r="B67" s="35">
        <v>-2260</v>
      </c>
      <c r="C67" s="35">
        <v>-748</v>
      </c>
      <c r="D67" s="35">
        <v>-776</v>
      </c>
      <c r="E67" s="35">
        <v>-1736</v>
      </c>
      <c r="F67" s="35">
        <v>-616</v>
      </c>
      <c r="G67" s="35">
        <v>-476</v>
      </c>
      <c r="H67" s="19">
        <v>0</v>
      </c>
      <c r="I67" s="19">
        <v>0</v>
      </c>
      <c r="J67" s="19">
        <v>0</v>
      </c>
      <c r="K67" s="35">
        <f t="shared" si="19"/>
        <v>-6612</v>
      </c>
    </row>
    <row r="68" spans="1:11" ht="18.75" customHeight="1">
      <c r="A68" s="12" t="s">
        <v>52</v>
      </c>
      <c r="B68" s="35">
        <v>-55643.34</v>
      </c>
      <c r="C68" s="35">
        <v>-5957.64</v>
      </c>
      <c r="D68" s="35">
        <v>-26690.08</v>
      </c>
      <c r="E68" s="35">
        <v>-120472.79</v>
      </c>
      <c r="F68" s="35">
        <v>-98495.83</v>
      </c>
      <c r="G68" s="35">
        <v>-95929.51</v>
      </c>
      <c r="H68" s="19">
        <v>0</v>
      </c>
      <c r="I68" s="19">
        <v>0</v>
      </c>
      <c r="J68" s="19">
        <v>0</v>
      </c>
      <c r="K68" s="35">
        <f t="shared" si="19"/>
        <v>-403189.19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65">
        <f>SUM(B71:B104)</f>
        <v>-14510.95</v>
      </c>
      <c r="C70" s="65">
        <f>SUM(C71:C104)</f>
        <v>-21098.81</v>
      </c>
      <c r="D70" s="65">
        <f>SUM(D71:D104)</f>
        <v>-20988.15</v>
      </c>
      <c r="E70" s="65">
        <f aca="true" t="shared" si="21" ref="E70:J70">SUM(E71:E104)</f>
        <v>-13964.76</v>
      </c>
      <c r="F70" s="65">
        <f t="shared" si="21"/>
        <v>-19571.13</v>
      </c>
      <c r="G70" s="65">
        <f t="shared" si="21"/>
        <v>-30749.920000000002</v>
      </c>
      <c r="H70" s="65">
        <f t="shared" si="21"/>
        <v>-14319.05</v>
      </c>
      <c r="I70" s="65">
        <f t="shared" si="21"/>
        <v>-67498.4</v>
      </c>
      <c r="J70" s="65">
        <f t="shared" si="21"/>
        <v>-10377.62</v>
      </c>
      <c r="K70" s="65">
        <f t="shared" si="19"/>
        <v>-213078.78999999998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9"/>
        <v>0</v>
      </c>
    </row>
    <row r="72" spans="1:11" ht="18.75" customHeight="1">
      <c r="A72" s="12" t="s">
        <v>55</v>
      </c>
      <c r="B72" s="19">
        <v>0</v>
      </c>
      <c r="C72" s="35">
        <v>-33.57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9"/>
        <v>-46.75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-1067.75</v>
      </c>
      <c r="E73" s="19">
        <v>0</v>
      </c>
      <c r="F73" s="35">
        <v>-380.65</v>
      </c>
      <c r="G73" s="19">
        <v>0</v>
      </c>
      <c r="H73" s="19">
        <v>0</v>
      </c>
      <c r="I73" s="45">
        <v>-2464.59</v>
      </c>
      <c r="J73" s="19">
        <v>0</v>
      </c>
      <c r="K73" s="65">
        <f t="shared" si="19"/>
        <v>-3912.9900000000002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35">
        <v>-60000</v>
      </c>
      <c r="J74" s="19">
        <v>0</v>
      </c>
      <c r="K74" s="65">
        <f t="shared" si="19"/>
        <v>-60000</v>
      </c>
    </row>
    <row r="75" spans="1:11" ht="18.75" customHeight="1">
      <c r="A75" s="34" t="s">
        <v>58</v>
      </c>
      <c r="B75" s="35">
        <v>-14510.95</v>
      </c>
      <c r="C75" s="35">
        <v>-21065.24</v>
      </c>
      <c r="D75" s="35">
        <v>-19913.81</v>
      </c>
      <c r="E75" s="35">
        <v>-13964.76</v>
      </c>
      <c r="F75" s="35">
        <v>-19190.48</v>
      </c>
      <c r="G75" s="35">
        <v>-29243.33</v>
      </c>
      <c r="H75" s="35">
        <v>-14319.05</v>
      </c>
      <c r="I75" s="35">
        <v>-5033.81</v>
      </c>
      <c r="J75" s="35">
        <v>-10377.62</v>
      </c>
      <c r="K75" s="65">
        <f t="shared" si="19"/>
        <v>-147619.05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65">
        <v>-1000</v>
      </c>
      <c r="H85" s="19">
        <v>0</v>
      </c>
      <c r="I85" s="19">
        <v>0</v>
      </c>
      <c r="J85" s="19">
        <v>0</v>
      </c>
      <c r="K85" s="65">
        <f t="shared" si="19"/>
        <v>-1000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135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65">
        <v>-500</v>
      </c>
      <c r="H87" s="19">
        <v>0</v>
      </c>
      <c r="I87" s="19">
        <v>0</v>
      </c>
      <c r="J87" s="19">
        <v>0</v>
      </c>
      <c r="K87" s="65">
        <f t="shared" si="19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2" ht="18.75" customHeight="1">
      <c r="A92" s="12" t="s">
        <v>87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  <c r="L92" s="54"/>
    </row>
    <row r="93" spans="1:12" ht="18.75" customHeight="1">
      <c r="A93" s="12" t="s">
        <v>105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>SUM(B98:J98)</f>
        <v>0</v>
      </c>
      <c r="L98" s="68"/>
    </row>
    <row r="99" spans="1:12" ht="18.75" customHeight="1">
      <c r="A99" s="62" t="s">
        <v>110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117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100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>SUM(B107:J107)</f>
        <v>0</v>
      </c>
      <c r="L107" s="52"/>
    </row>
    <row r="108" spans="1:12" ht="18.75" customHeight="1">
      <c r="A108" s="16" t="s">
        <v>82</v>
      </c>
      <c r="B108" s="24">
        <f aca="true" t="shared" si="22" ref="B108:H108">+B109+B110</f>
        <v>1406626.69</v>
      </c>
      <c r="C108" s="24">
        <f t="shared" si="22"/>
        <v>2186084.4299999997</v>
      </c>
      <c r="D108" s="24">
        <f t="shared" si="22"/>
        <v>2464516.9499999997</v>
      </c>
      <c r="E108" s="24">
        <f t="shared" si="22"/>
        <v>1310018.64</v>
      </c>
      <c r="F108" s="24">
        <f t="shared" si="22"/>
        <v>1850287.9000000001</v>
      </c>
      <c r="G108" s="24">
        <f t="shared" si="22"/>
        <v>2680015.46</v>
      </c>
      <c r="H108" s="24">
        <f t="shared" si="22"/>
        <v>1362132.36</v>
      </c>
      <c r="I108" s="24">
        <f>+I109+I110</f>
        <v>466040.97</v>
      </c>
      <c r="J108" s="24">
        <f>+J109+J110</f>
        <v>864511.0200000001</v>
      </c>
      <c r="K108" s="46">
        <f>SUM(B108:J108)</f>
        <v>14590234.42</v>
      </c>
      <c r="L108" s="52"/>
    </row>
    <row r="109" spans="1:12" ht="18" customHeight="1">
      <c r="A109" s="16" t="s">
        <v>81</v>
      </c>
      <c r="B109" s="24">
        <f aca="true" t="shared" si="23" ref="B109:J109">+B48+B63+B70+B105</f>
        <v>1389559.93</v>
      </c>
      <c r="C109" s="24">
        <f t="shared" si="23"/>
        <v>2161366.3</v>
      </c>
      <c r="D109" s="24">
        <f t="shared" si="23"/>
        <v>2439550.17</v>
      </c>
      <c r="E109" s="24">
        <f t="shared" si="23"/>
        <v>1286485.38</v>
      </c>
      <c r="F109" s="24">
        <f t="shared" si="23"/>
        <v>1835809.36</v>
      </c>
      <c r="G109" s="24">
        <f t="shared" si="23"/>
        <v>2651083.42</v>
      </c>
      <c r="H109" s="24">
        <f t="shared" si="23"/>
        <v>1344792.78</v>
      </c>
      <c r="I109" s="24">
        <f t="shared" si="23"/>
        <v>466040.97</v>
      </c>
      <c r="J109" s="24">
        <f t="shared" si="23"/>
        <v>850427.2100000001</v>
      </c>
      <c r="K109" s="46">
        <f>SUM(B109:J109)</f>
        <v>14425115.52</v>
      </c>
      <c r="L109" s="52"/>
    </row>
    <row r="110" spans="1:11" ht="18.75" customHeight="1">
      <c r="A110" s="16" t="s">
        <v>98</v>
      </c>
      <c r="B110" s="24">
        <f aca="true" t="shared" si="24" ref="B110:J110">IF(+B58+B106+B111&lt;0,0,(B58+B106+B111))</f>
        <v>17066.76</v>
      </c>
      <c r="C110" s="24">
        <f t="shared" si="24"/>
        <v>24718.13</v>
      </c>
      <c r="D110" s="24">
        <f t="shared" si="24"/>
        <v>24966.78</v>
      </c>
      <c r="E110" s="24">
        <f t="shared" si="24"/>
        <v>23533.26</v>
      </c>
      <c r="F110" s="24">
        <f t="shared" si="24"/>
        <v>14478.54</v>
      </c>
      <c r="G110" s="24">
        <f t="shared" si="24"/>
        <v>28932.04</v>
      </c>
      <c r="H110" s="24">
        <f t="shared" si="24"/>
        <v>17339.58</v>
      </c>
      <c r="I110" s="19">
        <f t="shared" si="24"/>
        <v>0</v>
      </c>
      <c r="J110" s="24">
        <f t="shared" si="24"/>
        <v>14083.81</v>
      </c>
      <c r="K110" s="46">
        <f>SUM(B110:J110)</f>
        <v>165118.90000000002</v>
      </c>
    </row>
    <row r="111" spans="1:13" ht="18.75" customHeight="1">
      <c r="A111" s="16" t="s">
        <v>83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f>SUM(B111:J111)</f>
        <v>0</v>
      </c>
      <c r="M111" s="55"/>
    </row>
    <row r="112" spans="1:11" ht="18.75" customHeight="1">
      <c r="A112" s="16" t="s">
        <v>99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46"/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14590234.46</v>
      </c>
      <c r="L116" s="52"/>
    </row>
    <row r="117" spans="1:11" ht="18.75" customHeight="1">
      <c r="A117" s="26" t="s">
        <v>70</v>
      </c>
      <c r="B117" s="27">
        <v>177377.88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177377.88</v>
      </c>
    </row>
    <row r="118" spans="1:11" ht="18.75" customHeight="1">
      <c r="A118" s="26" t="s">
        <v>71</v>
      </c>
      <c r="B118" s="27">
        <v>1229248.81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5" ref="K118:K136">SUM(B118:J118)</f>
        <v>1229248.81</v>
      </c>
    </row>
    <row r="119" spans="1:11" ht="18.75" customHeight="1">
      <c r="A119" s="26" t="s">
        <v>72</v>
      </c>
      <c r="B119" s="38">
        <v>0</v>
      </c>
      <c r="C119" s="27">
        <f>+C108</f>
        <v>2186084.4299999997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2186084.4299999997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2293748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2293748</v>
      </c>
    </row>
    <row r="121" spans="1:11" ht="18.75" customHeight="1">
      <c r="A121" s="26" t="s">
        <v>118</v>
      </c>
      <c r="B121" s="38">
        <v>0</v>
      </c>
      <c r="C121" s="38">
        <v>0</v>
      </c>
      <c r="D121" s="27">
        <v>170768.97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170768.97</v>
      </c>
    </row>
    <row r="122" spans="1:11" ht="18.75" customHeight="1">
      <c r="A122" s="26" t="s">
        <v>119</v>
      </c>
      <c r="B122" s="38">
        <v>0</v>
      </c>
      <c r="C122" s="38">
        <v>0</v>
      </c>
      <c r="D122" s="38">
        <v>0</v>
      </c>
      <c r="E122" s="27">
        <v>1296918.46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1296918.46</v>
      </c>
    </row>
    <row r="123" spans="1:11" ht="18.75" customHeight="1">
      <c r="A123" s="26" t="s">
        <v>120</v>
      </c>
      <c r="B123" s="38">
        <v>0</v>
      </c>
      <c r="C123" s="38">
        <v>0</v>
      </c>
      <c r="D123" s="38">
        <v>0</v>
      </c>
      <c r="E123" s="27">
        <v>13100.18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13100.18</v>
      </c>
    </row>
    <row r="124" spans="1:11" ht="18.75" customHeight="1">
      <c r="A124" s="26" t="s">
        <v>121</v>
      </c>
      <c r="B124" s="38">
        <v>0</v>
      </c>
      <c r="C124" s="38">
        <v>0</v>
      </c>
      <c r="D124" s="38">
        <v>0</v>
      </c>
      <c r="E124" s="38">
        <v>0</v>
      </c>
      <c r="F124" s="27">
        <v>363433.92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363433.92</v>
      </c>
    </row>
    <row r="125" spans="1:11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27">
        <v>671722.64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671722.64</v>
      </c>
    </row>
    <row r="126" spans="1:11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27">
        <v>91271.71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5"/>
        <v>91271.71</v>
      </c>
    </row>
    <row r="127" spans="1:11" ht="18.75" customHeight="1">
      <c r="A127" s="26" t="s">
        <v>124</v>
      </c>
      <c r="B127" s="66">
        <v>0</v>
      </c>
      <c r="C127" s="66">
        <v>0</v>
      </c>
      <c r="D127" s="66">
        <v>0</v>
      </c>
      <c r="E127" s="66">
        <v>0</v>
      </c>
      <c r="F127" s="67">
        <v>723859.63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5"/>
        <v>723859.63</v>
      </c>
    </row>
    <row r="128" spans="1:11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803144.06</v>
      </c>
      <c r="H128" s="38">
        <v>0</v>
      </c>
      <c r="I128" s="38">
        <v>0</v>
      </c>
      <c r="J128" s="38">
        <v>0</v>
      </c>
      <c r="K128" s="39">
        <f t="shared" si="25"/>
        <v>803144.06</v>
      </c>
    </row>
    <row r="129" spans="1:11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63727.11</v>
      </c>
      <c r="H129" s="38">
        <v>0</v>
      </c>
      <c r="I129" s="38">
        <v>0</v>
      </c>
      <c r="J129" s="38">
        <v>0</v>
      </c>
      <c r="K129" s="39">
        <f t="shared" si="25"/>
        <v>63727.11</v>
      </c>
    </row>
    <row r="130" spans="1:11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372752.65</v>
      </c>
      <c r="H130" s="38">
        <v>0</v>
      </c>
      <c r="I130" s="38">
        <v>0</v>
      </c>
      <c r="J130" s="38">
        <v>0</v>
      </c>
      <c r="K130" s="39">
        <f t="shared" si="25"/>
        <v>372752.65</v>
      </c>
    </row>
    <row r="131" spans="1:11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381016.08</v>
      </c>
      <c r="H131" s="38">
        <v>0</v>
      </c>
      <c r="I131" s="38">
        <v>0</v>
      </c>
      <c r="J131" s="38">
        <v>0</v>
      </c>
      <c r="K131" s="39">
        <f t="shared" si="25"/>
        <v>381016.08</v>
      </c>
    </row>
    <row r="132" spans="1:11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1059375.57</v>
      </c>
      <c r="H132" s="38">
        <v>0</v>
      </c>
      <c r="I132" s="38">
        <v>0</v>
      </c>
      <c r="J132" s="38">
        <v>0</v>
      </c>
      <c r="K132" s="39">
        <f t="shared" si="25"/>
        <v>1059375.57</v>
      </c>
    </row>
    <row r="133" spans="1:11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481961.92</v>
      </c>
      <c r="I133" s="38">
        <v>0</v>
      </c>
      <c r="J133" s="38">
        <v>0</v>
      </c>
      <c r="K133" s="39">
        <f t="shared" si="25"/>
        <v>481961.92</v>
      </c>
    </row>
    <row r="134" spans="1:11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880170.44</v>
      </c>
      <c r="I134" s="38">
        <v>0</v>
      </c>
      <c r="J134" s="38">
        <v>0</v>
      </c>
      <c r="K134" s="39">
        <f t="shared" si="25"/>
        <v>880170.44</v>
      </c>
    </row>
    <row r="135" spans="1:11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466040.97</v>
      </c>
      <c r="J135" s="38"/>
      <c r="K135" s="39">
        <f t="shared" si="25"/>
        <v>466040.97</v>
      </c>
    </row>
    <row r="136" spans="1:11" ht="18.75" customHeight="1">
      <c r="A136" s="74" t="s">
        <v>133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864511.03</v>
      </c>
      <c r="K136" s="42">
        <f t="shared" si="25"/>
        <v>864511.03</v>
      </c>
    </row>
    <row r="137" spans="1:11" ht="18.75" customHeight="1">
      <c r="A137" s="72"/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-0.009999999892897904</v>
      </c>
      <c r="K137" s="49"/>
    </row>
    <row r="138" ht="18" customHeight="1">
      <c r="A138" s="72"/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2018-07-11T18:16:19Z</dcterms:modified>
  <cp:category/>
  <cp:version/>
  <cp:contentType/>
  <cp:contentStatus/>
</cp:coreProperties>
</file>