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CONCESSÃO'!$A$1:$K$136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<sst xmlns="http://schemas.openxmlformats.org/spreadsheetml/2006/main" count="140" uniqueCount="140">
  <si>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</si>
  <si>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</si>
  <si>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</si>
  <si>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</si>
  <si>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</si>
  <si>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</si>
  <si>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</si>
  <si>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</si>
  <si>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</si>
  <si>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</si>
  <si>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</si>
  <si>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</si>
  <si>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</si>
  <si>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</si>
  <si>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</si>
  <si>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</si>
  <si>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</si>
  <si>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</si>
  <si>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</si>
  <si>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</si>
  <si>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</si>
  <si>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</si>
  <si>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</si>
  <si>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</si>
  <si>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</si>
  <si>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</si>
  <si>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</si>
  <si>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</si>
  <si>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</si>
  <si>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</si>
  <si>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</si>
  <si>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</si>
  <si>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</si>
  <si>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</si>
  <si>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</si>
  <si>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</si>
  <si>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</si>
  <si>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</si>
  <si>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</si>
  <si>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</si>
  <si>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</si>
  <si>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</si>
  <si>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</si>
  <si>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</si>
  <si>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</si>
  <si>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</si>
  <si>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</si>
  <si>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</si>
  <si>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</si>
  <si>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</si>
  <si>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</si>
  <si>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</si>
  <si>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</si>
  <si>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</si>
  <si>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</si>
  <si>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</si>
  <si>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</si>
  <si>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</si>
  <si>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</si>
  <si>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</si>
  <si>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</si>
  <si>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</si>
  <si>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</si>
  <si>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</si>
  <si>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</si>
  <si>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</si>
  <si>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</si>
  <si>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</si>
  <si>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</si>
  <si>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</si>
  <si>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</si>
  <si>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</si>
  <si>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</si>
  <si>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</si>
  <si>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</si>
  <si>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</si>
  <si>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</si>
  <si>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</si>
  <si>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</si>
  <si>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</si>
  <si>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</si>
  <si>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</si>
  <si>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</si>
  <si>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</si>
  <si>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</si>
  <si>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</si>
  <si>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</si>
  <si>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</si>
  <si>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</si>
  <si>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</si>
  <si>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</si>
  <si>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</si>
  <si>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</si>
  <si>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</si>
  <si>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</si>
  <si>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</si>
  <si>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</si>
  <si>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</si>
  <si>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</si>
  <si>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</si>
  <si>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</si>
  <si>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</si>
  <si>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</si>
  <si>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</si>
  <si>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</si>
  <si>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</si>
  <si>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</si>
  <si>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</si>
  <si>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</si>
  <si>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</si>
  <si>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</si>
  <si>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</si>
  <si>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</si>
  <si>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</si>
  <si>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</si>
  <si>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</si>
  <si>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</si>
  <si>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</si>
  <si>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</si>
  <si>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</si>
  <si>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</si>
  <si>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</si>
  <si>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</si>
  <si>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</si>
  <si>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</si>
  <si>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</si>
  <si>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</si>
  <si>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</si>
  <si>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</si>
  <si>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</si>
  <si>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</si>
  <si>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</si>
  <si>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</si>
  <si>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</si>
  <si>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</si>
  <si>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</si>
  <si>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</si>
  <si>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</si>
  <si>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 Remuneração pelo Transporte Coletivo (5.1.1 + 5.1.2....+ 5.1.9)</t>
  </si>
  <si>
    <t>OPERAÇÃO 03/07/18 - VENCIMENTO 11/07/18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</si>
</sst>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showGridLines="0" tabSelected="1" zoomScale="80" zoomScaleNormal="80" zoomScaleSheetLayoutView="70" zoomScalePageLayoutView="0" workbookViewId="0" topLeftCell="B105">
      <selection activeCell="L117" sqref="L117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115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533842</v>
      </c>
      <c r="C7" s="9">
        <f t="shared" si="0"/>
        <v>711884</v>
      </c>
      <c r="D7" s="9">
        <f t="shared" si="0"/>
        <v>695014</v>
      </c>
      <c r="E7" s="9">
        <f t="shared" si="0"/>
        <v>480158</v>
      </c>
      <c r="F7" s="9">
        <f t="shared" si="0"/>
        <v>658524</v>
      </c>
      <c r="G7" s="9">
        <f t="shared" si="0"/>
        <v>1111452</v>
      </c>
      <c r="H7" s="9">
        <f t="shared" si="0"/>
        <v>492019</v>
      </c>
      <c r="I7" s="9">
        <f t="shared" si="0"/>
        <v>111706</v>
      </c>
      <c r="J7" s="9">
        <f t="shared" si="0"/>
        <v>283277</v>
      </c>
      <c r="K7" s="9">
        <f t="shared" si="0"/>
        <v>5077876</v>
      </c>
      <c r="L7" s="50"/>
    </row>
    <row r="8" spans="1:11" ht="17.25" customHeight="1">
      <c r="A8" s="10" t="s">
        <v>96</v>
      </c>
      <c r="B8" s="11">
        <f>B9+B12+B16</f>
        <v>261622</v>
      </c>
      <c r="C8" s="11">
        <f aca="true" t="shared" si="1" ref="C8:J8">C9+C12+C16</f>
        <v>357968</v>
      </c>
      <c r="D8" s="11">
        <f t="shared" si="1"/>
        <v>322140</v>
      </c>
      <c r="E8" s="11">
        <f t="shared" si="1"/>
        <v>242124</v>
      </c>
      <c r="F8" s="11">
        <f t="shared" si="1"/>
        <v>314400</v>
      </c>
      <c r="G8" s="11">
        <f t="shared" si="1"/>
        <v>530408</v>
      </c>
      <c r="H8" s="11">
        <f t="shared" si="1"/>
        <v>260036</v>
      </c>
      <c r="I8" s="11">
        <f t="shared" si="1"/>
        <v>50496</v>
      </c>
      <c r="J8" s="11">
        <f t="shared" si="1"/>
        <v>133129</v>
      </c>
      <c r="K8" s="11">
        <f>SUM(B8:J8)</f>
        <v>2472323</v>
      </c>
    </row>
    <row r="9" spans="1:11" ht="17.25" customHeight="1">
      <c r="A9" s="15" t="s">
        <v>16</v>
      </c>
      <c r="B9" s="13">
        <f>+B10+B11</f>
        <v>32846</v>
      </c>
      <c r="C9" s="13">
        <f aca="true" t="shared" si="2" ref="C9:J9">+C10+C11</f>
        <v>47995</v>
      </c>
      <c r="D9" s="13">
        <f t="shared" si="2"/>
        <v>38298</v>
      </c>
      <c r="E9" s="13">
        <f t="shared" si="2"/>
        <v>30165</v>
      </c>
      <c r="F9" s="13">
        <f t="shared" si="2"/>
        <v>34103</v>
      </c>
      <c r="G9" s="13">
        <f t="shared" si="2"/>
        <v>45095</v>
      </c>
      <c r="H9" s="13">
        <f t="shared" si="2"/>
        <v>39977</v>
      </c>
      <c r="I9" s="13">
        <f t="shared" si="2"/>
        <v>7334</v>
      </c>
      <c r="J9" s="13">
        <f t="shared" si="2"/>
        <v>14763</v>
      </c>
      <c r="K9" s="11">
        <f>SUM(B9:J9)</f>
        <v>290576</v>
      </c>
    </row>
    <row r="10" spans="1:11" ht="17.25" customHeight="1">
      <c r="A10" s="29" t="s">
        <v>17</v>
      </c>
      <c r="B10" s="13">
        <v>32846</v>
      </c>
      <c r="C10" s="13">
        <v>47995</v>
      </c>
      <c r="D10" s="13">
        <v>38298</v>
      </c>
      <c r="E10" s="13">
        <v>30165</v>
      </c>
      <c r="F10" s="13">
        <v>34103</v>
      </c>
      <c r="G10" s="13">
        <v>45095</v>
      </c>
      <c r="H10" s="13">
        <v>39977</v>
      </c>
      <c r="I10" s="13">
        <v>7334</v>
      </c>
      <c r="J10" s="13">
        <v>14763</v>
      </c>
      <c r="K10" s="11">
        <f>SUM(B10:J10)</f>
        <v>290576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217019</v>
      </c>
      <c r="C12" s="17">
        <f t="shared" si="3"/>
        <v>293078</v>
      </c>
      <c r="D12" s="17">
        <f t="shared" si="3"/>
        <v>269011</v>
      </c>
      <c r="E12" s="17">
        <f t="shared" si="3"/>
        <v>200974</v>
      </c>
      <c r="F12" s="17">
        <f t="shared" si="3"/>
        <v>263341</v>
      </c>
      <c r="G12" s="17">
        <f t="shared" si="3"/>
        <v>455982</v>
      </c>
      <c r="H12" s="17">
        <f t="shared" si="3"/>
        <v>208160</v>
      </c>
      <c r="I12" s="17">
        <f t="shared" si="3"/>
        <v>40509</v>
      </c>
      <c r="J12" s="17">
        <f t="shared" si="3"/>
        <v>112036</v>
      </c>
      <c r="K12" s="11">
        <f aca="true" t="shared" si="4" ref="K12:K27">SUM(B12:J12)</f>
        <v>2060110</v>
      </c>
    </row>
    <row r="13" spans="1:13" ht="17.25" customHeight="1">
      <c r="A13" s="14" t="s">
        <v>19</v>
      </c>
      <c r="B13" s="13">
        <v>102790</v>
      </c>
      <c r="C13" s="13">
        <v>147265</v>
      </c>
      <c r="D13" s="13">
        <v>140629</v>
      </c>
      <c r="E13" s="13">
        <v>100960</v>
      </c>
      <c r="F13" s="13">
        <v>129941</v>
      </c>
      <c r="G13" s="13">
        <v>213327</v>
      </c>
      <c r="H13" s="13">
        <v>95425</v>
      </c>
      <c r="I13" s="13">
        <v>22768</v>
      </c>
      <c r="J13" s="13">
        <v>57148</v>
      </c>
      <c r="K13" s="11">
        <f t="shared" si="4"/>
        <v>1010253</v>
      </c>
      <c r="L13" s="50"/>
      <c r="M13" s="51"/>
    </row>
    <row r="14" spans="1:12" ht="17.25" customHeight="1">
      <c r="A14" s="14" t="s">
        <v>20</v>
      </c>
      <c r="B14" s="13">
        <v>107721</v>
      </c>
      <c r="C14" s="13">
        <v>135306</v>
      </c>
      <c r="D14" s="13">
        <v>121891</v>
      </c>
      <c r="E14" s="13">
        <v>93720</v>
      </c>
      <c r="F14" s="13">
        <v>126600</v>
      </c>
      <c r="G14" s="13">
        <v>231763</v>
      </c>
      <c r="H14" s="13">
        <v>101930</v>
      </c>
      <c r="I14" s="13">
        <v>16309</v>
      </c>
      <c r="J14" s="13">
        <v>52573</v>
      </c>
      <c r="K14" s="11">
        <f t="shared" si="4"/>
        <v>987813</v>
      </c>
      <c r="L14" s="50"/>
    </row>
    <row r="15" spans="1:11" ht="17.25" customHeight="1">
      <c r="A15" s="14" t="s">
        <v>21</v>
      </c>
      <c r="B15" s="13">
        <v>6508</v>
      </c>
      <c r="C15" s="13">
        <v>10507</v>
      </c>
      <c r="D15" s="13">
        <v>6491</v>
      </c>
      <c r="E15" s="13">
        <v>6294</v>
      </c>
      <c r="F15" s="13">
        <v>6800</v>
      </c>
      <c r="G15" s="13">
        <v>10892</v>
      </c>
      <c r="H15" s="13">
        <v>10805</v>
      </c>
      <c r="I15" s="13">
        <v>1432</v>
      </c>
      <c r="J15" s="13">
        <v>2315</v>
      </c>
      <c r="K15" s="11">
        <f t="shared" si="4"/>
        <v>62044</v>
      </c>
    </row>
    <row r="16" spans="1:11" ht="17.25" customHeight="1">
      <c r="A16" s="15" t="s">
        <v>92</v>
      </c>
      <c r="B16" s="13">
        <f>B17+B18+B19</f>
        <v>11757</v>
      </c>
      <c r="C16" s="13">
        <f aca="true" t="shared" si="5" ref="C16:J16">C17+C18+C19</f>
        <v>16895</v>
      </c>
      <c r="D16" s="13">
        <f t="shared" si="5"/>
        <v>14831</v>
      </c>
      <c r="E16" s="13">
        <f t="shared" si="5"/>
        <v>10985</v>
      </c>
      <c r="F16" s="13">
        <f t="shared" si="5"/>
        <v>16956</v>
      </c>
      <c r="G16" s="13">
        <f t="shared" si="5"/>
        <v>29331</v>
      </c>
      <c r="H16" s="13">
        <f t="shared" si="5"/>
        <v>11899</v>
      </c>
      <c r="I16" s="13">
        <f t="shared" si="5"/>
        <v>2653</v>
      </c>
      <c r="J16" s="13">
        <f t="shared" si="5"/>
        <v>6330</v>
      </c>
      <c r="K16" s="11">
        <f t="shared" si="4"/>
        <v>121637</v>
      </c>
    </row>
    <row r="17" spans="1:11" ht="17.25" customHeight="1">
      <c r="A17" s="14" t="s">
        <v>93</v>
      </c>
      <c r="B17" s="13">
        <v>11715</v>
      </c>
      <c r="C17" s="13">
        <v>16848</v>
      </c>
      <c r="D17" s="13">
        <v>14779</v>
      </c>
      <c r="E17" s="13">
        <v>10955</v>
      </c>
      <c r="F17" s="13">
        <v>16924</v>
      </c>
      <c r="G17" s="13">
        <v>29201</v>
      </c>
      <c r="H17" s="13">
        <v>11875</v>
      </c>
      <c r="I17" s="13">
        <v>2637</v>
      </c>
      <c r="J17" s="13">
        <v>6315</v>
      </c>
      <c r="K17" s="11">
        <f t="shared" si="4"/>
        <v>121249</v>
      </c>
    </row>
    <row r="18" spans="1:11" ht="17.25" customHeight="1">
      <c r="A18" s="14" t="s">
        <v>94</v>
      </c>
      <c r="B18" s="13">
        <v>27</v>
      </c>
      <c r="C18" s="13">
        <v>39</v>
      </c>
      <c r="D18" s="13">
        <v>39</v>
      </c>
      <c r="E18" s="13">
        <v>20</v>
      </c>
      <c r="F18" s="13">
        <v>23</v>
      </c>
      <c r="G18" s="13">
        <v>107</v>
      </c>
      <c r="H18" s="13">
        <v>18</v>
      </c>
      <c r="I18" s="13">
        <v>13</v>
      </c>
      <c r="J18" s="13">
        <v>12</v>
      </c>
      <c r="K18" s="11">
        <f t="shared" si="4"/>
        <v>298</v>
      </c>
    </row>
    <row r="19" spans="1:11" ht="17.25" customHeight="1">
      <c r="A19" s="14" t="s">
        <v>95</v>
      </c>
      <c r="B19" s="13">
        <v>15</v>
      </c>
      <c r="C19" s="13">
        <v>8</v>
      </c>
      <c r="D19" s="13">
        <v>13</v>
      </c>
      <c r="E19" s="13">
        <v>10</v>
      </c>
      <c r="F19" s="13">
        <v>9</v>
      </c>
      <c r="G19" s="13">
        <v>23</v>
      </c>
      <c r="H19" s="13">
        <v>6</v>
      </c>
      <c r="I19" s="13">
        <v>3</v>
      </c>
      <c r="J19" s="13">
        <v>3</v>
      </c>
      <c r="K19" s="11">
        <f t="shared" si="4"/>
        <v>90</v>
      </c>
    </row>
    <row r="20" spans="1:11" ht="17.25" customHeight="1">
      <c r="A20" s="16" t="s">
        <v>22</v>
      </c>
      <c r="B20" s="11">
        <f>+B21+B22+B23</f>
        <v>156243</v>
      </c>
      <c r="C20" s="11">
        <f aca="true" t="shared" si="6" ref="C20:J20">+C21+C22+C23</f>
        <v>186098</v>
      </c>
      <c r="D20" s="11">
        <f t="shared" si="6"/>
        <v>198392</v>
      </c>
      <c r="E20" s="11">
        <f t="shared" si="6"/>
        <v>128907</v>
      </c>
      <c r="F20" s="11">
        <f t="shared" si="6"/>
        <v>205057</v>
      </c>
      <c r="G20" s="11">
        <f t="shared" si="6"/>
        <v>385806</v>
      </c>
      <c r="H20" s="11">
        <f t="shared" si="6"/>
        <v>129816</v>
      </c>
      <c r="I20" s="11">
        <f t="shared" si="6"/>
        <v>32174</v>
      </c>
      <c r="J20" s="11">
        <f t="shared" si="6"/>
        <v>77020</v>
      </c>
      <c r="K20" s="11">
        <f t="shared" si="4"/>
        <v>1499513</v>
      </c>
    </row>
    <row r="21" spans="1:12" ht="17.25" customHeight="1">
      <c r="A21" s="12" t="s">
        <v>23</v>
      </c>
      <c r="B21" s="13">
        <v>81225</v>
      </c>
      <c r="C21" s="13">
        <v>105645</v>
      </c>
      <c r="D21" s="13">
        <v>115340</v>
      </c>
      <c r="E21" s="13">
        <v>72424</v>
      </c>
      <c r="F21" s="13">
        <v>112495</v>
      </c>
      <c r="G21" s="13">
        <v>196670</v>
      </c>
      <c r="H21" s="13">
        <v>70648</v>
      </c>
      <c r="I21" s="13">
        <v>19814</v>
      </c>
      <c r="J21" s="13">
        <v>43315</v>
      </c>
      <c r="K21" s="11">
        <f t="shared" si="4"/>
        <v>817576</v>
      </c>
      <c r="L21" s="50"/>
    </row>
    <row r="22" spans="1:12" ht="17.25" customHeight="1">
      <c r="A22" s="12" t="s">
        <v>24</v>
      </c>
      <c r="B22" s="13">
        <v>71820</v>
      </c>
      <c r="C22" s="13">
        <v>76083</v>
      </c>
      <c r="D22" s="13">
        <v>79737</v>
      </c>
      <c r="E22" s="13">
        <v>53987</v>
      </c>
      <c r="F22" s="13">
        <v>89052</v>
      </c>
      <c r="G22" s="13">
        <v>183173</v>
      </c>
      <c r="H22" s="13">
        <v>55198</v>
      </c>
      <c r="I22" s="13">
        <v>11674</v>
      </c>
      <c r="J22" s="13">
        <v>32558</v>
      </c>
      <c r="K22" s="11">
        <f t="shared" si="4"/>
        <v>653282</v>
      </c>
      <c r="L22" s="50"/>
    </row>
    <row r="23" spans="1:11" ht="17.25" customHeight="1">
      <c r="A23" s="12" t="s">
        <v>25</v>
      </c>
      <c r="B23" s="13">
        <v>3198</v>
      </c>
      <c r="C23" s="13">
        <v>4370</v>
      </c>
      <c r="D23" s="13">
        <v>3315</v>
      </c>
      <c r="E23" s="13">
        <v>2496</v>
      </c>
      <c r="F23" s="13">
        <v>3510</v>
      </c>
      <c r="G23" s="13">
        <v>5963</v>
      </c>
      <c r="H23" s="13">
        <v>3970</v>
      </c>
      <c r="I23" s="13">
        <v>686</v>
      </c>
      <c r="J23" s="13">
        <v>1147</v>
      </c>
      <c r="K23" s="11">
        <f t="shared" si="4"/>
        <v>28655</v>
      </c>
    </row>
    <row r="24" spans="1:11" ht="17.25" customHeight="1">
      <c r="A24" s="16" t="s">
        <v>26</v>
      </c>
      <c r="B24" s="13">
        <f>+B25+B26</f>
        <v>115977</v>
      </c>
      <c r="C24" s="13">
        <f aca="true" t="shared" si="7" ref="C24:J24">+C25+C26</f>
        <v>167818</v>
      </c>
      <c r="D24" s="13">
        <f t="shared" si="7"/>
        <v>174482</v>
      </c>
      <c r="E24" s="13">
        <f t="shared" si="7"/>
        <v>109127</v>
      </c>
      <c r="F24" s="13">
        <f t="shared" si="7"/>
        <v>139067</v>
      </c>
      <c r="G24" s="13">
        <f t="shared" si="7"/>
        <v>195238</v>
      </c>
      <c r="H24" s="13">
        <f t="shared" si="7"/>
        <v>95881</v>
      </c>
      <c r="I24" s="13">
        <f t="shared" si="7"/>
        <v>29036</v>
      </c>
      <c r="J24" s="13">
        <f t="shared" si="7"/>
        <v>73128</v>
      </c>
      <c r="K24" s="11">
        <f t="shared" si="4"/>
        <v>1099754</v>
      </c>
    </row>
    <row r="25" spans="1:12" ht="17.25" customHeight="1">
      <c r="A25" s="12" t="s">
        <v>113</v>
      </c>
      <c r="B25" s="13">
        <v>70625</v>
      </c>
      <c r="C25" s="13">
        <v>110269</v>
      </c>
      <c r="D25" s="13">
        <v>116925</v>
      </c>
      <c r="E25" s="13">
        <v>74761</v>
      </c>
      <c r="F25" s="13">
        <v>87770</v>
      </c>
      <c r="G25" s="13">
        <v>119600</v>
      </c>
      <c r="H25" s="13">
        <v>59827</v>
      </c>
      <c r="I25" s="13">
        <v>21779</v>
      </c>
      <c r="J25" s="13">
        <v>48036</v>
      </c>
      <c r="K25" s="11">
        <f t="shared" si="4"/>
        <v>709592</v>
      </c>
      <c r="L25" s="50"/>
    </row>
    <row r="26" spans="1:12" ht="17.25" customHeight="1">
      <c r="A26" s="12" t="s">
        <v>114</v>
      </c>
      <c r="B26" s="13">
        <v>45352</v>
      </c>
      <c r="C26" s="13">
        <v>57549</v>
      </c>
      <c r="D26" s="13">
        <v>57557</v>
      </c>
      <c r="E26" s="13">
        <v>34366</v>
      </c>
      <c r="F26" s="13">
        <v>51297</v>
      </c>
      <c r="G26" s="13">
        <v>75638</v>
      </c>
      <c r="H26" s="13">
        <v>36054</v>
      </c>
      <c r="I26" s="13">
        <v>7257</v>
      </c>
      <c r="J26" s="13">
        <v>25092</v>
      </c>
      <c r="K26" s="11">
        <f t="shared" si="4"/>
        <v>390162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6286</v>
      </c>
      <c r="I27" s="11">
        <v>0</v>
      </c>
      <c r="J27" s="11">
        <v>0</v>
      </c>
      <c r="K27" s="11">
        <f t="shared" si="4"/>
        <v>6286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14268.34</v>
      </c>
      <c r="I35" s="19">
        <v>0</v>
      </c>
      <c r="J35" s="19">
        <v>0</v>
      </c>
      <c r="K35" s="23">
        <f>SUM(B35:J35)</f>
        <v>14268.34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+B48+B58</f>
        <v>1591241.15</v>
      </c>
      <c r="C47" s="22">
        <f aca="true" t="shared" si="12" ref="C47:H47">+C48+C58</f>
        <v>2373309.0600000005</v>
      </c>
      <c r="D47" s="22">
        <f t="shared" si="12"/>
        <v>2606796.42</v>
      </c>
      <c r="E47" s="22">
        <f t="shared" si="12"/>
        <v>1540013.92</v>
      </c>
      <c r="F47" s="22">
        <f t="shared" si="12"/>
        <v>2077084.97</v>
      </c>
      <c r="G47" s="22">
        <f t="shared" si="12"/>
        <v>2961148.06</v>
      </c>
      <c r="H47" s="22">
        <f t="shared" si="12"/>
        <v>1519891.8900000001</v>
      </c>
      <c r="I47" s="22">
        <f>+I48+I58</f>
        <v>559484.01</v>
      </c>
      <c r="J47" s="22">
        <f>+J48+J58</f>
        <v>916668.4700000001</v>
      </c>
      <c r="K47" s="22">
        <f>SUM(B47:J47)</f>
        <v>16145637.950000003</v>
      </c>
    </row>
    <row r="48" spans="1:11" ht="17.25" customHeight="1">
      <c r="A48" s="16" t="s">
        <v>138</v>
      </c>
      <c r="B48" s="23">
        <f>SUM(B49:B57)</f>
        <v>1574174.39</v>
      </c>
      <c r="C48" s="23">
        <f aca="true" t="shared" si="13" ref="C48:J48">SUM(C49:C57)</f>
        <v>2348590.9300000006</v>
      </c>
      <c r="D48" s="23">
        <f t="shared" si="13"/>
        <v>2581829.64</v>
      </c>
      <c r="E48" s="23">
        <f t="shared" si="13"/>
        <v>1516480.66</v>
      </c>
      <c r="F48" s="23">
        <f t="shared" si="13"/>
        <v>2062606.43</v>
      </c>
      <c r="G48" s="23">
        <f t="shared" si="13"/>
        <v>2932216.02</v>
      </c>
      <c r="H48" s="23">
        <f t="shared" si="13"/>
        <v>1502552.31</v>
      </c>
      <c r="I48" s="23">
        <f t="shared" si="13"/>
        <v>559484.01</v>
      </c>
      <c r="J48" s="23">
        <f t="shared" si="13"/>
        <v>902584.66</v>
      </c>
      <c r="K48" s="23">
        <f aca="true" t="shared" si="14" ref="K48:K58">SUM(B48:J48)</f>
        <v>15980519.05</v>
      </c>
    </row>
    <row r="49" spans="1:11" ht="17.25" customHeight="1">
      <c r="A49" s="34" t="s">
        <v>43</v>
      </c>
      <c r="B49" s="23">
        <f aca="true" t="shared" si="15" ref="B49:H49">ROUND(B30*B7,2)</f>
        <v>1572645.15</v>
      </c>
      <c r="C49" s="23">
        <f t="shared" si="15"/>
        <v>2341101.72</v>
      </c>
      <c r="D49" s="23">
        <f t="shared" si="15"/>
        <v>2578918.95</v>
      </c>
      <c r="E49" s="23">
        <f t="shared" si="15"/>
        <v>1515234.6</v>
      </c>
      <c r="F49" s="23">
        <f t="shared" si="15"/>
        <v>2056702.16</v>
      </c>
      <c r="G49" s="23">
        <f t="shared" si="15"/>
        <v>2929120.6</v>
      </c>
      <c r="H49" s="23">
        <f t="shared" si="15"/>
        <v>1486832.22</v>
      </c>
      <c r="I49" s="23">
        <f>ROUND(I30*I7,2)</f>
        <v>558418.29</v>
      </c>
      <c r="J49" s="23">
        <f>ROUND(J30*J7,2)</f>
        <v>900367.62</v>
      </c>
      <c r="K49" s="23">
        <f t="shared" si="14"/>
        <v>15939341.31</v>
      </c>
    </row>
    <row r="50" spans="1:11" ht="17.25" customHeight="1">
      <c r="A50" s="34" t="s">
        <v>44</v>
      </c>
      <c r="B50" s="19">
        <v>0</v>
      </c>
      <c r="C50" s="23">
        <f>ROUND(C31*C7,2)</f>
        <v>5203.72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5203.72</v>
      </c>
    </row>
    <row r="51" spans="1:11" ht="17.25" customHeight="1">
      <c r="A51" s="64" t="s">
        <v>103</v>
      </c>
      <c r="B51" s="65">
        <f aca="true" t="shared" si="16" ref="B51:H51">ROUND(B32*B7,2)</f>
        <v>-2562.44</v>
      </c>
      <c r="C51" s="65">
        <f t="shared" si="16"/>
        <v>-3488.23</v>
      </c>
      <c r="D51" s="65">
        <f t="shared" si="16"/>
        <v>-3475.07</v>
      </c>
      <c r="E51" s="65">
        <f t="shared" si="16"/>
        <v>-2199.34</v>
      </c>
      <c r="F51" s="65">
        <f t="shared" si="16"/>
        <v>-3095.06</v>
      </c>
      <c r="G51" s="65">
        <f t="shared" si="16"/>
        <v>-4334.66</v>
      </c>
      <c r="H51" s="65">
        <f t="shared" si="16"/>
        <v>-2263.29</v>
      </c>
      <c r="I51" s="19">
        <v>0</v>
      </c>
      <c r="J51" s="19">
        <v>0</v>
      </c>
      <c r="K51" s="65">
        <f>SUM(B51:J51)</f>
        <v>-21418.09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14268.34</v>
      </c>
      <c r="I53" s="31">
        <f>+I35</f>
        <v>0</v>
      </c>
      <c r="J53" s="31">
        <f>+J35</f>
        <v>0</v>
      </c>
      <c r="K53" s="23">
        <f t="shared" si="14"/>
        <v>14268.34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2" t="s">
        <v>137</v>
      </c>
      <c r="B57" s="19">
        <v>0</v>
      </c>
      <c r="C57" s="19">
        <v>0</v>
      </c>
      <c r="D57" s="19">
        <v>0</v>
      </c>
      <c r="E57" s="19">
        <v>0</v>
      </c>
      <c r="F57" s="36">
        <v>3717.81</v>
      </c>
      <c r="G57" s="19">
        <v>0</v>
      </c>
      <c r="H57" s="19">
        <v>0</v>
      </c>
      <c r="I57" s="19">
        <v>0</v>
      </c>
      <c r="J57" s="19">
        <v>0</v>
      </c>
      <c r="K57" s="23">
        <f t="shared" si="14"/>
        <v>3717.81</v>
      </c>
    </row>
    <row r="58" spans="1:11" ht="17.25" customHeight="1">
      <c r="A58" s="16" t="s">
        <v>49</v>
      </c>
      <c r="B58" s="36">
        <v>17066.76</v>
      </c>
      <c r="C58" s="36">
        <v>24718.13</v>
      </c>
      <c r="D58" s="36">
        <v>24966.78</v>
      </c>
      <c r="E58" s="36">
        <v>23533.26</v>
      </c>
      <c r="F58" s="36">
        <v>14478.54</v>
      </c>
      <c r="G58" s="36">
        <v>28932.04</v>
      </c>
      <c r="H58" s="36">
        <v>17339.58</v>
      </c>
      <c r="I58" s="19">
        <v>0</v>
      </c>
      <c r="J58" s="36">
        <v>14083.81</v>
      </c>
      <c r="K58" s="36">
        <f t="shared" si="14"/>
        <v>165118.90000000002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f>SUM(B59:J59)</f>
        <v>0</v>
      </c>
    </row>
    <row r="60" spans="1:11" ht="17.25" customHeight="1">
      <c r="A60" s="47"/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f>SUM(B60:J60)</f>
        <v>0</v>
      </c>
    </row>
    <row r="61" spans="1:11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</row>
    <row r="62" spans="1:11" ht="18.75" customHeight="1">
      <c r="A62" s="2" t="s">
        <v>50</v>
      </c>
      <c r="B62" s="35">
        <f aca="true" t="shared" si="17" ref="B62:J62">+B63+B70+B105+B106</f>
        <v>-434862.16000000003</v>
      </c>
      <c r="C62" s="35">
        <f t="shared" si="17"/>
        <v>-217073.81</v>
      </c>
      <c r="D62" s="35">
        <f t="shared" si="17"/>
        <v>-250133.71</v>
      </c>
      <c r="E62" s="35">
        <f t="shared" si="17"/>
        <v>-424107.58</v>
      </c>
      <c r="F62" s="35">
        <f t="shared" si="17"/>
        <v>-537455.9</v>
      </c>
      <c r="G62" s="35">
        <f t="shared" si="17"/>
        <v>-497706.45</v>
      </c>
      <c r="H62" s="35">
        <f t="shared" si="17"/>
        <v>-174227.05</v>
      </c>
      <c r="I62" s="35">
        <f t="shared" si="17"/>
        <v>-96834.4</v>
      </c>
      <c r="J62" s="35">
        <f t="shared" si="17"/>
        <v>-69429.62</v>
      </c>
      <c r="K62" s="35">
        <f>SUM(B62:J62)</f>
        <v>-2701830.68</v>
      </c>
    </row>
    <row r="63" spans="1:11" ht="18.75" customHeight="1">
      <c r="A63" s="16" t="s">
        <v>74</v>
      </c>
      <c r="B63" s="35">
        <f aca="true" t="shared" si="18" ref="B63:J63">B64+B65+B66+B67+B68+B69</f>
        <v>-420351.21</v>
      </c>
      <c r="C63" s="35">
        <f t="shared" si="18"/>
        <v>-195975</v>
      </c>
      <c r="D63" s="35">
        <f t="shared" si="18"/>
        <v>-229145.56</v>
      </c>
      <c r="E63" s="35">
        <f t="shared" si="18"/>
        <v>-410142.82</v>
      </c>
      <c r="F63" s="35">
        <f t="shared" si="18"/>
        <v>-517884.77</v>
      </c>
      <c r="G63" s="35">
        <f t="shared" si="18"/>
        <v>-466956.53</v>
      </c>
      <c r="H63" s="35">
        <f t="shared" si="18"/>
        <v>-159908</v>
      </c>
      <c r="I63" s="35">
        <f t="shared" si="18"/>
        <v>-29336</v>
      </c>
      <c r="J63" s="35">
        <f t="shared" si="18"/>
        <v>-59052</v>
      </c>
      <c r="K63" s="35">
        <f aca="true" t="shared" si="19" ref="K63:K92">SUM(B63:J63)</f>
        <v>-2488751.89</v>
      </c>
    </row>
    <row r="64" spans="1:11" ht="18.75" customHeight="1">
      <c r="A64" s="12" t="s">
        <v>75</v>
      </c>
      <c r="B64" s="35">
        <f>-ROUND(B9*$D$3,2)</f>
        <v>-131384</v>
      </c>
      <c r="C64" s="35">
        <f aca="true" t="shared" si="20" ref="C64:J64">-ROUND(C9*$D$3,2)</f>
        <v>-191980</v>
      </c>
      <c r="D64" s="35">
        <f t="shared" si="20"/>
        <v>-153192</v>
      </c>
      <c r="E64" s="35">
        <f t="shared" si="20"/>
        <v>-120660</v>
      </c>
      <c r="F64" s="35">
        <f t="shared" si="20"/>
        <v>-136412</v>
      </c>
      <c r="G64" s="35">
        <f t="shared" si="20"/>
        <v>-180380</v>
      </c>
      <c r="H64" s="35">
        <f t="shared" si="20"/>
        <v>-159908</v>
      </c>
      <c r="I64" s="35">
        <f t="shared" si="20"/>
        <v>-29336</v>
      </c>
      <c r="J64" s="35">
        <f t="shared" si="20"/>
        <v>-59052</v>
      </c>
      <c r="K64" s="35">
        <f t="shared" si="19"/>
        <v>-1162304</v>
      </c>
    </row>
    <row r="65" spans="1:11" ht="18.75" customHeight="1">
      <c r="A65" s="12" t="s">
        <v>51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97</v>
      </c>
      <c r="B66" s="35">
        <v>-1864</v>
      </c>
      <c r="C66" s="35">
        <v>-184</v>
      </c>
      <c r="D66" s="35">
        <v>-436</v>
      </c>
      <c r="E66" s="35">
        <v>-1372</v>
      </c>
      <c r="F66" s="35">
        <v>-1460</v>
      </c>
      <c r="G66" s="35">
        <v>-776</v>
      </c>
      <c r="H66" s="19">
        <v>0</v>
      </c>
      <c r="I66" s="19">
        <v>0</v>
      </c>
      <c r="J66" s="19">
        <v>0</v>
      </c>
      <c r="K66" s="35">
        <f t="shared" si="19"/>
        <v>-6092</v>
      </c>
    </row>
    <row r="67" spans="1:11" ht="18.75" customHeight="1">
      <c r="A67" s="12" t="s">
        <v>104</v>
      </c>
      <c r="B67" s="35">
        <v>-3640</v>
      </c>
      <c r="C67" s="35">
        <v>-336</v>
      </c>
      <c r="D67" s="35">
        <v>-1476</v>
      </c>
      <c r="E67" s="35">
        <v>-2300</v>
      </c>
      <c r="F67" s="35">
        <v>-980</v>
      </c>
      <c r="G67" s="35">
        <v>-1232</v>
      </c>
      <c r="H67" s="19">
        <v>0</v>
      </c>
      <c r="I67" s="19">
        <v>0</v>
      </c>
      <c r="J67" s="19">
        <v>0</v>
      </c>
      <c r="K67" s="35">
        <f t="shared" si="19"/>
        <v>-9964</v>
      </c>
    </row>
    <row r="68" spans="1:11" ht="18.75" customHeight="1">
      <c r="A68" s="12" t="s">
        <v>52</v>
      </c>
      <c r="B68" s="35">
        <v>-283463.21</v>
      </c>
      <c r="C68" s="35">
        <v>-3475</v>
      </c>
      <c r="D68" s="35">
        <v>-74041.56</v>
      </c>
      <c r="E68" s="35">
        <v>-285810.82</v>
      </c>
      <c r="F68" s="35">
        <v>-379032.77</v>
      </c>
      <c r="G68" s="35">
        <v>-284568.53</v>
      </c>
      <c r="H68" s="19">
        <v>0</v>
      </c>
      <c r="I68" s="19">
        <v>0</v>
      </c>
      <c r="J68" s="19">
        <v>0</v>
      </c>
      <c r="K68" s="35">
        <f t="shared" si="19"/>
        <v>-1310391.8900000001</v>
      </c>
    </row>
    <row r="69" spans="1:11" ht="18.75" customHeight="1">
      <c r="A69" s="12" t="s">
        <v>53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s="69" customFormat="1" ht="18.75" customHeight="1">
      <c r="A70" s="62" t="s">
        <v>79</v>
      </c>
      <c r="B70" s="65">
        <f>SUM(B71:B104)</f>
        <v>-14510.95</v>
      </c>
      <c r="C70" s="65">
        <f>SUM(C71:C104)</f>
        <v>-21098.81</v>
      </c>
      <c r="D70" s="65">
        <f>SUM(D71:D104)</f>
        <v>-20988.15</v>
      </c>
      <c r="E70" s="65">
        <f aca="true" t="shared" si="21" ref="E70:J70">SUM(E71:E104)</f>
        <v>-13964.76</v>
      </c>
      <c r="F70" s="65">
        <f t="shared" si="21"/>
        <v>-19571.13</v>
      </c>
      <c r="G70" s="65">
        <f t="shared" si="21"/>
        <v>-30749.920000000002</v>
      </c>
      <c r="H70" s="65">
        <f t="shared" si="21"/>
        <v>-14319.05</v>
      </c>
      <c r="I70" s="65">
        <f t="shared" si="21"/>
        <v>-67498.4</v>
      </c>
      <c r="J70" s="65">
        <f t="shared" si="21"/>
        <v>-10377.62</v>
      </c>
      <c r="K70" s="65">
        <f t="shared" si="19"/>
        <v>-213078.78999999998</v>
      </c>
    </row>
    <row r="71" spans="1:11" ht="18.75" customHeight="1">
      <c r="A71" s="12" t="s">
        <v>54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f t="shared" si="19"/>
        <v>0</v>
      </c>
    </row>
    <row r="72" spans="1:11" ht="18.75" customHeight="1">
      <c r="A72" s="12" t="s">
        <v>55</v>
      </c>
      <c r="B72" s="19">
        <v>0</v>
      </c>
      <c r="C72" s="35">
        <v>-33.57</v>
      </c>
      <c r="D72" s="35">
        <v>-6.59</v>
      </c>
      <c r="E72" s="19">
        <v>0</v>
      </c>
      <c r="F72" s="19">
        <v>0</v>
      </c>
      <c r="G72" s="35">
        <v>-6.59</v>
      </c>
      <c r="H72" s="19">
        <v>0</v>
      </c>
      <c r="I72" s="19">
        <v>0</v>
      </c>
      <c r="J72" s="19">
        <v>0</v>
      </c>
      <c r="K72" s="65">
        <f t="shared" si="19"/>
        <v>-46.75</v>
      </c>
    </row>
    <row r="73" spans="1:11" ht="18.75" customHeight="1">
      <c r="A73" s="12" t="s">
        <v>56</v>
      </c>
      <c r="B73" s="19">
        <v>0</v>
      </c>
      <c r="C73" s="19">
        <v>0</v>
      </c>
      <c r="D73" s="35">
        <v>-1067.75</v>
      </c>
      <c r="E73" s="19">
        <v>0</v>
      </c>
      <c r="F73" s="35">
        <v>-380.65</v>
      </c>
      <c r="G73" s="19">
        <v>0</v>
      </c>
      <c r="H73" s="19">
        <v>0</v>
      </c>
      <c r="I73" s="45">
        <v>-2464.59</v>
      </c>
      <c r="J73" s="19">
        <v>0</v>
      </c>
      <c r="K73" s="65">
        <f t="shared" si="19"/>
        <v>-3912.9900000000002</v>
      </c>
    </row>
    <row r="74" spans="1:11" ht="18.75" customHeight="1">
      <c r="A74" s="12" t="s">
        <v>57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35">
        <v>-60000</v>
      </c>
      <c r="J74" s="19">
        <v>0</v>
      </c>
      <c r="K74" s="65">
        <f t="shared" si="19"/>
        <v>-60000</v>
      </c>
    </row>
    <row r="75" spans="1:11" ht="18.75" customHeight="1">
      <c r="A75" s="34" t="s">
        <v>58</v>
      </c>
      <c r="B75" s="35">
        <v>-14510.95</v>
      </c>
      <c r="C75" s="35">
        <v>-21065.24</v>
      </c>
      <c r="D75" s="35">
        <v>-19913.81</v>
      </c>
      <c r="E75" s="35">
        <v>-13964.76</v>
      </c>
      <c r="F75" s="35">
        <v>-19190.48</v>
      </c>
      <c r="G75" s="35">
        <v>-29243.33</v>
      </c>
      <c r="H75" s="35">
        <v>-14319.05</v>
      </c>
      <c r="I75" s="35">
        <v>-5033.81</v>
      </c>
      <c r="J75" s="35">
        <v>-10377.62</v>
      </c>
      <c r="K75" s="65">
        <f t="shared" si="19"/>
        <v>-147619.05</v>
      </c>
    </row>
    <row r="76" spans="1:11" ht="18.75" customHeight="1">
      <c r="A76" s="12" t="s">
        <v>59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67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68</v>
      </c>
      <c r="B85" s="65">
        <v>0</v>
      </c>
      <c r="C85" s="65">
        <v>0</v>
      </c>
      <c r="D85" s="19">
        <v>0</v>
      </c>
      <c r="E85" s="65">
        <v>0</v>
      </c>
      <c r="F85" s="65">
        <v>0</v>
      </c>
      <c r="G85" s="65">
        <v>-1000</v>
      </c>
      <c r="H85" s="19">
        <v>0</v>
      </c>
      <c r="I85" s="19">
        <v>0</v>
      </c>
      <c r="J85" s="19">
        <v>0</v>
      </c>
      <c r="K85" s="65">
        <f t="shared" si="19"/>
        <v>-1000</v>
      </c>
    </row>
    <row r="86" spans="1:11" ht="18.75" customHeight="1">
      <c r="A86" s="12" t="s">
        <v>77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135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-500</v>
      </c>
      <c r="H87" s="19">
        <v>0</v>
      </c>
      <c r="I87" s="19">
        <v>0</v>
      </c>
      <c r="J87" s="19">
        <v>0</v>
      </c>
      <c r="K87" s="19">
        <f t="shared" si="19"/>
        <v>-500</v>
      </c>
    </row>
    <row r="88" spans="1:11" ht="18.75" customHeight="1">
      <c r="A88" s="12" t="s">
        <v>80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1" ht="18.75" customHeight="1">
      <c r="A91" s="12" t="s">
        <v>86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</row>
    <row r="92" spans="1:12" ht="18.75" customHeight="1">
      <c r="A92" s="12" t="s">
        <v>87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f t="shared" si="19"/>
        <v>0</v>
      </c>
      <c r="L92" s="54"/>
    </row>
    <row r="93" spans="1:12" ht="18.75" customHeight="1">
      <c r="A93" s="12" t="s">
        <v>105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91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ht="18.75" customHeight="1">
      <c r="A97" s="12" t="s">
        <v>109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53"/>
    </row>
    <row r="98" spans="1:12" s="69" customFormat="1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>SUM(B98:J98)</f>
        <v>0</v>
      </c>
      <c r="L98" s="68"/>
    </row>
    <row r="99" spans="1:12" ht="18.75" customHeight="1">
      <c r="A99" s="62" t="s">
        <v>110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62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3"/>
    </row>
    <row r="101" spans="1:12" ht="18.75" customHeight="1">
      <c r="A101" s="73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116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5" t="s">
        <v>136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/>
      <c r="L103" s="53"/>
    </row>
    <row r="104" spans="1:12" ht="18.75" customHeight="1">
      <c r="A104" s="12"/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117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3"/>
    </row>
    <row r="106" spans="1:12" ht="18.75" customHeight="1">
      <c r="A106" s="16" t="s">
        <v>100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54"/>
    </row>
    <row r="107" spans="1:12" ht="18.75" customHeight="1">
      <c r="A107" s="16"/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31">
        <f>SUM(B107:J107)</f>
        <v>0</v>
      </c>
      <c r="L107" s="52"/>
    </row>
    <row r="108" spans="1:12" ht="18.75" customHeight="1">
      <c r="A108" s="16" t="s">
        <v>82</v>
      </c>
      <c r="B108" s="24">
        <f aca="true" t="shared" si="22" ref="B108:H108">+B109+B110</f>
        <v>1156378.99</v>
      </c>
      <c r="C108" s="24">
        <f t="shared" si="22"/>
        <v>2156235.2500000005</v>
      </c>
      <c r="D108" s="24">
        <f t="shared" si="22"/>
        <v>2356662.71</v>
      </c>
      <c r="E108" s="24">
        <f t="shared" si="22"/>
        <v>1115906.3399999999</v>
      </c>
      <c r="F108" s="24">
        <f t="shared" si="22"/>
        <v>1539629.07</v>
      </c>
      <c r="G108" s="24">
        <f t="shared" si="22"/>
        <v>2463441.6100000003</v>
      </c>
      <c r="H108" s="24">
        <f t="shared" si="22"/>
        <v>1345664.84</v>
      </c>
      <c r="I108" s="24">
        <f>+I109+I110</f>
        <v>462649.61</v>
      </c>
      <c r="J108" s="24">
        <f>+J109+J110</f>
        <v>847238.8500000001</v>
      </c>
      <c r="K108" s="46">
        <f>SUM(B108:J108)</f>
        <v>13443807.27</v>
      </c>
      <c r="L108" s="52"/>
    </row>
    <row r="109" spans="1:12" ht="18" customHeight="1">
      <c r="A109" s="16" t="s">
        <v>81</v>
      </c>
      <c r="B109" s="24">
        <f aca="true" t="shared" si="23" ref="B109:J109">+B48+B63+B70+B105</f>
        <v>1139312.23</v>
      </c>
      <c r="C109" s="24">
        <f t="shared" si="23"/>
        <v>2131517.1200000006</v>
      </c>
      <c r="D109" s="24">
        <f t="shared" si="23"/>
        <v>2331695.93</v>
      </c>
      <c r="E109" s="24">
        <f t="shared" si="23"/>
        <v>1092373.0799999998</v>
      </c>
      <c r="F109" s="24">
        <f t="shared" si="23"/>
        <v>1525150.53</v>
      </c>
      <c r="G109" s="24">
        <f t="shared" si="23"/>
        <v>2434509.5700000003</v>
      </c>
      <c r="H109" s="24">
        <f t="shared" si="23"/>
        <v>1328325.26</v>
      </c>
      <c r="I109" s="24">
        <f t="shared" si="23"/>
        <v>462649.61</v>
      </c>
      <c r="J109" s="24">
        <f t="shared" si="23"/>
        <v>833155.04</v>
      </c>
      <c r="K109" s="46">
        <f>SUM(B109:J109)</f>
        <v>13278688.370000001</v>
      </c>
      <c r="L109" s="52"/>
    </row>
    <row r="110" spans="1:11" ht="18.75" customHeight="1">
      <c r="A110" s="16" t="s">
        <v>98</v>
      </c>
      <c r="B110" s="24">
        <f aca="true" t="shared" si="24" ref="B110:J110">IF(+B58+B106+B111&lt;0,0,(B58+B106+B111))</f>
        <v>17066.76</v>
      </c>
      <c r="C110" s="24">
        <f t="shared" si="24"/>
        <v>24718.13</v>
      </c>
      <c r="D110" s="24">
        <f t="shared" si="24"/>
        <v>24966.78</v>
      </c>
      <c r="E110" s="24">
        <f t="shared" si="24"/>
        <v>23533.26</v>
      </c>
      <c r="F110" s="24">
        <f t="shared" si="24"/>
        <v>14478.54</v>
      </c>
      <c r="G110" s="24">
        <f t="shared" si="24"/>
        <v>28932.04</v>
      </c>
      <c r="H110" s="24">
        <f t="shared" si="24"/>
        <v>17339.58</v>
      </c>
      <c r="I110" s="19">
        <f t="shared" si="24"/>
        <v>0</v>
      </c>
      <c r="J110" s="24">
        <f t="shared" si="24"/>
        <v>14083.81</v>
      </c>
      <c r="K110" s="46">
        <f>SUM(B110:J110)</f>
        <v>165118.90000000002</v>
      </c>
    </row>
    <row r="111" spans="1:13" ht="18.75" customHeight="1">
      <c r="A111" s="16" t="s">
        <v>83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f>SUM(B111:J111)</f>
        <v>0</v>
      </c>
      <c r="M111" s="55"/>
    </row>
    <row r="112" spans="1:11" ht="18.75" customHeight="1">
      <c r="A112" s="16" t="s">
        <v>99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46"/>
    </row>
    <row r="113" spans="1:11" ht="18.75" customHeight="1">
      <c r="A113" s="2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</row>
    <row r="114" spans="1:11" ht="18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8.75" customHeight="1">
      <c r="A115" s="8"/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/>
    </row>
    <row r="116" spans="1:12" ht="18.75" customHeight="1">
      <c r="A116" s="25" t="s">
        <v>69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39">
        <f>SUM(K117:K136)</f>
        <v>13443807.239999996</v>
      </c>
      <c r="L116" s="52"/>
    </row>
    <row r="117" spans="1:11" ht="18.75" customHeight="1">
      <c r="A117" s="26" t="s">
        <v>70</v>
      </c>
      <c r="B117" s="27">
        <v>151504.38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>SUM(B117:J117)</f>
        <v>151504.38</v>
      </c>
    </row>
    <row r="118" spans="1:11" ht="18.75" customHeight="1">
      <c r="A118" s="26" t="s">
        <v>71</v>
      </c>
      <c r="B118" s="27">
        <v>1004874.6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aca="true" t="shared" si="25" ref="K118:K136">SUM(B118:J118)</f>
        <v>1004874.6</v>
      </c>
    </row>
    <row r="119" spans="1:11" ht="18.75" customHeight="1">
      <c r="A119" s="26" t="s">
        <v>72</v>
      </c>
      <c r="B119" s="38">
        <v>0</v>
      </c>
      <c r="C119" s="27">
        <f>+C108</f>
        <v>2156235.2500000005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2156235.2500000005</v>
      </c>
    </row>
    <row r="120" spans="1:11" ht="18.75" customHeight="1">
      <c r="A120" s="26" t="s">
        <v>73</v>
      </c>
      <c r="B120" s="38">
        <v>0</v>
      </c>
      <c r="C120" s="38">
        <v>0</v>
      </c>
      <c r="D120" s="27">
        <v>2193443.53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2193443.53</v>
      </c>
    </row>
    <row r="121" spans="1:11" ht="18.75" customHeight="1">
      <c r="A121" s="26" t="s">
        <v>118</v>
      </c>
      <c r="B121" s="38">
        <v>0</v>
      </c>
      <c r="C121" s="38">
        <v>0</v>
      </c>
      <c r="D121" s="27">
        <v>163219.18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163219.18</v>
      </c>
    </row>
    <row r="122" spans="1:11" ht="18.75" customHeight="1">
      <c r="A122" s="26" t="s">
        <v>119</v>
      </c>
      <c r="B122" s="38">
        <v>0</v>
      </c>
      <c r="C122" s="38">
        <v>0</v>
      </c>
      <c r="D122" s="38">
        <v>0</v>
      </c>
      <c r="E122" s="27">
        <v>1104747.28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1104747.28</v>
      </c>
    </row>
    <row r="123" spans="1:11" ht="18.75" customHeight="1">
      <c r="A123" s="26" t="s">
        <v>120</v>
      </c>
      <c r="B123" s="38">
        <v>0</v>
      </c>
      <c r="C123" s="38">
        <v>0</v>
      </c>
      <c r="D123" s="38">
        <v>0</v>
      </c>
      <c r="E123" s="27">
        <v>11159.06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11159.06</v>
      </c>
    </row>
    <row r="124" spans="1:11" ht="18.75" customHeight="1">
      <c r="A124" s="26" t="s">
        <v>121</v>
      </c>
      <c r="B124" s="38">
        <v>0</v>
      </c>
      <c r="C124" s="38">
        <v>0</v>
      </c>
      <c r="D124" s="38">
        <v>0</v>
      </c>
      <c r="E124" s="38">
        <v>0</v>
      </c>
      <c r="F124" s="27">
        <v>358517.82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358517.82</v>
      </c>
    </row>
    <row r="125" spans="1:11" ht="18.75" customHeight="1">
      <c r="A125" s="26" t="s">
        <v>122</v>
      </c>
      <c r="B125" s="38">
        <v>0</v>
      </c>
      <c r="C125" s="38">
        <v>0</v>
      </c>
      <c r="D125" s="38">
        <v>0</v>
      </c>
      <c r="E125" s="38">
        <v>0</v>
      </c>
      <c r="F125" s="27">
        <v>661915.33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661915.33</v>
      </c>
    </row>
    <row r="126" spans="1:11" ht="18.75" customHeight="1">
      <c r="A126" s="26" t="s">
        <v>123</v>
      </c>
      <c r="B126" s="38">
        <v>0</v>
      </c>
      <c r="C126" s="38">
        <v>0</v>
      </c>
      <c r="D126" s="38">
        <v>0</v>
      </c>
      <c r="E126" s="38">
        <v>0</v>
      </c>
      <c r="F126" s="27">
        <v>61803.27</v>
      </c>
      <c r="G126" s="38">
        <v>0</v>
      </c>
      <c r="H126" s="38">
        <v>0</v>
      </c>
      <c r="I126" s="38">
        <v>0</v>
      </c>
      <c r="J126" s="38">
        <v>0</v>
      </c>
      <c r="K126" s="39">
        <f t="shared" si="25"/>
        <v>61803.27</v>
      </c>
    </row>
    <row r="127" spans="1:11" ht="18.75" customHeight="1">
      <c r="A127" s="26" t="s">
        <v>124</v>
      </c>
      <c r="B127" s="66">
        <v>0</v>
      </c>
      <c r="C127" s="66">
        <v>0</v>
      </c>
      <c r="D127" s="66">
        <v>0</v>
      </c>
      <c r="E127" s="66">
        <v>0</v>
      </c>
      <c r="F127" s="67">
        <v>457392.64</v>
      </c>
      <c r="G127" s="66">
        <v>0</v>
      </c>
      <c r="H127" s="66">
        <v>0</v>
      </c>
      <c r="I127" s="66">
        <v>0</v>
      </c>
      <c r="J127" s="66">
        <v>0</v>
      </c>
      <c r="K127" s="67">
        <f t="shared" si="25"/>
        <v>457392.64</v>
      </c>
    </row>
    <row r="128" spans="1:11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742759.39</v>
      </c>
      <c r="H128" s="38">
        <v>0</v>
      </c>
      <c r="I128" s="38">
        <v>0</v>
      </c>
      <c r="J128" s="38">
        <v>0</v>
      </c>
      <c r="K128" s="39">
        <f t="shared" si="25"/>
        <v>742759.39</v>
      </c>
    </row>
    <row r="129" spans="1:11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59398.53</v>
      </c>
      <c r="H129" s="38">
        <v>0</v>
      </c>
      <c r="I129" s="38">
        <v>0</v>
      </c>
      <c r="J129" s="38">
        <v>0</v>
      </c>
      <c r="K129" s="39">
        <f t="shared" si="25"/>
        <v>59398.53</v>
      </c>
    </row>
    <row r="130" spans="1:11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339779.1</v>
      </c>
      <c r="H130" s="38">
        <v>0</v>
      </c>
      <c r="I130" s="38">
        <v>0</v>
      </c>
      <c r="J130" s="38">
        <v>0</v>
      </c>
      <c r="K130" s="39">
        <f t="shared" si="25"/>
        <v>339779.1</v>
      </c>
    </row>
    <row r="131" spans="1:11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354027.87</v>
      </c>
      <c r="H131" s="38">
        <v>0</v>
      </c>
      <c r="I131" s="38">
        <v>0</v>
      </c>
      <c r="J131" s="38">
        <v>0</v>
      </c>
      <c r="K131" s="39">
        <f t="shared" si="25"/>
        <v>354027.87</v>
      </c>
    </row>
    <row r="132" spans="1:11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967476.72</v>
      </c>
      <c r="H132" s="38">
        <v>0</v>
      </c>
      <c r="I132" s="38">
        <v>0</v>
      </c>
      <c r="J132" s="38">
        <v>0</v>
      </c>
      <c r="K132" s="39">
        <f t="shared" si="25"/>
        <v>967476.72</v>
      </c>
    </row>
    <row r="133" spans="1:11" ht="18.75" customHeight="1">
      <c r="A133" s="26" t="s">
        <v>130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472821.48</v>
      </c>
      <c r="I133" s="38">
        <v>0</v>
      </c>
      <c r="J133" s="38">
        <v>0</v>
      </c>
      <c r="K133" s="39">
        <f t="shared" si="25"/>
        <v>472821.48</v>
      </c>
    </row>
    <row r="134" spans="1:11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872843.35</v>
      </c>
      <c r="I134" s="38">
        <v>0</v>
      </c>
      <c r="J134" s="38">
        <v>0</v>
      </c>
      <c r="K134" s="39">
        <f t="shared" si="25"/>
        <v>872843.35</v>
      </c>
    </row>
    <row r="135" spans="1:11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27">
        <v>462649.61</v>
      </c>
      <c r="J135" s="38"/>
      <c r="K135" s="39">
        <f t="shared" si="25"/>
        <v>462649.61</v>
      </c>
    </row>
    <row r="136" spans="1:11" ht="18.75" customHeight="1">
      <c r="A136" s="74" t="s">
        <v>133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/>
      <c r="J136" s="41">
        <v>847238.85</v>
      </c>
      <c r="K136" s="42">
        <f t="shared" si="25"/>
        <v>847238.85</v>
      </c>
    </row>
    <row r="137" spans="1:11" ht="18.75" customHeight="1">
      <c r="A137" s="72"/>
      <c r="B137" s="48">
        <v>0</v>
      </c>
      <c r="C137" s="48">
        <v>0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48">
        <f>J108-J136</f>
        <v>0</v>
      </c>
      <c r="K137" s="49"/>
    </row>
    <row r="138" ht="18" customHeight="1">
      <c r="A138" s="72"/>
    </row>
    <row r="139" ht="18" customHeight="1">
      <c r="A139" s="72"/>
    </row>
    <row r="140" ht="18" customHeight="1">
      <c r="A140" s="72"/>
    </row>
    <row r="141" ht="18" customHeight="1"/>
    <row r="142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2018-07-10T18:15:21Z</dcterms:modified>
  <cp:category/>
  <cp:version/>
  <cp:contentType/>
  <cp:contentStatus/>
</cp:coreProperties>
</file>