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CONCESSÃO'!$A$1:$K$136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<sst xmlns="http://schemas.openxmlformats.org/spreadsheetml/2006/main" count="140" uniqueCount="174">
  <si>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</si>
  <si>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</si>
  <si>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</si>
  <si>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</si>
  <si>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</si>
  <si>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</si>
  <si>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</si>
  <si>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</si>
  <si>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</si>
  <si>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</si>
  <si>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</si>
  <si>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</si>
  <si>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</si>
  <si>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</si>
  <si>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</si>
  <si>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</si>
  <si>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</si>
  <si>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</si>
  <si>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</si>
  <si>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</si>
  <si>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</si>
  <si>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</si>
  <si>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</si>
  <si>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</si>
  <si>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</si>
  <si>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</si>
  <si>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</si>
  <si>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</si>
  <si>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</si>
  <si>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</si>
  <si>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</si>
  <si>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</si>
  <si>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</si>
  <si>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</si>
  <si>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</si>
  <si>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</si>
  <si>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</si>
  <si>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</si>
  <si>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</si>
  <si>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</si>
  <si>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</si>
  <si>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</si>
  <si>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</si>
  <si>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</si>
  <si>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</si>
  <si>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</si>
  <si>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</si>
  <si>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</si>
  <si>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</si>
  <si>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</si>
  <si>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</si>
  <si>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</si>
  <si>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</si>
  <si>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</si>
  <si>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</si>
  <si>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</si>
  <si>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</si>
  <si>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</si>
  <si>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</si>
  <si>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</si>
  <si>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</si>
  <si>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</si>
  <si>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</si>
  <si>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</si>
  <si>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</si>
  <si>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</si>
  <si>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</si>
  <si>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</si>
  <si>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</si>
  <si>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</si>
  <si>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</si>
  <si>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</si>
  <si>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</si>
  <si>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</si>
  <si>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</si>
  <si>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</si>
  <si>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</si>
  <si>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</si>
  <si>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</si>
  <si>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</si>
  <si>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</si>
  <si>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</si>
  <si>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</si>
  <si>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</si>
  <si>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</si>
  <si>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</si>
  <si>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</si>
  <si>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</si>
  <si>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</si>
  <si>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</si>
  <si>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</si>
  <si>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</si>
  <si>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</si>
  <si>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</si>
  <si>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</si>
  <si>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</si>
  <si>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</si>
  <si>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</si>
  <si>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</si>
  <si>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</si>
  <si>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</si>
  <si>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</si>
  <si>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</si>
  <si>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</si>
  <si>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</si>
  <si>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</si>
  <si>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</si>
  <si>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</si>
  <si>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</si>
  <si>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</si>
  <si>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</si>
  <si>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</si>
  <si>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</si>
  <si>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</si>
  <si>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</si>
  <si>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</si>
  <si>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</si>
  <si>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</si>
  <si>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</si>
  <si>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</si>
  <si>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</si>
  <si>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</si>
  <si>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</si>
  <si>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</si>
  <si>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</si>
  <si>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</si>
  <si>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</si>
  <si>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</si>
  <si>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</si>
  <si>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</si>
  <si>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</si>
  <si>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</si>
  <si>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</si>
  <si>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</si>
  <si>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</si>
  <si>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</si>
  <si>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</si>
  <si>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</si>
  <si>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 Remuneração pelo Transporte Coletivo (5.1.1 + 5.1.2....+ 5.1.9)</t>
  </si>
  <si>
    <t>OPERAÇÃO 29/05/18 - VENCIMENTO 06/06/18</t>
  </si>
  <si>
    <t>OPERAÇÃO 30/05/18 - VENCIMENTO 07/06/18</t>
  </si>
  <si>
    <t>OPERAÇÃO 31/05/18 - VENCIMENTO 07/06/18</t>
  </si>
  <si>
    <t>OPERAÇÃO 01/06/18 - VENCIMENTO 08/06/18</t>
  </si>
  <si>
    <t>OPERAÇÃO 02/06/18 - VENCIMENTO 08/06/18</t>
  </si>
  <si>
    <t>OPERAÇÃO 03/06/18 - VENCIMENTO 08/06/18</t>
  </si>
  <si>
    <t>OPERAÇÃO 04/06/18 - VENCIMENTO 11/06/18</t>
  </si>
  <si>
    <t>OPERAÇÃO 05/06/18 - VENCIMENTO 12/06/18</t>
  </si>
  <si>
    <t>OPERAÇÃO 06/06/18 - VENCIMENTO 13/06/18</t>
  </si>
  <si>
    <t>OPERAÇÃO 02/01/18 - VENCIMENTO 09/01/18</t>
  </si>
  <si>
    <t>OPERAÇÃO 07/06/18 - VENCIMENTO 14/06/18</t>
  </si>
  <si>
    <t>OPERAÇÃO 08/06/18 - VENCIMENTO 15/06/18</t>
  </si>
  <si>
    <t>OPERAÇÃO 09/06/18 - VENCIMENTO 15/06/18</t>
  </si>
  <si>
    <t>OPERAÇÃO 10/06/18 - VENCIMENTO 15/06/18</t>
  </si>
  <si>
    <t>OPERAÇÃO 11/06/18 - VENCIMENTO 18/06/18</t>
  </si>
  <si>
    <t>OPERAÇÃO 12/06/18 - VENCIMENTO 19/06/18</t>
  </si>
  <si>
    <t>OPERAÇÃO 13/06/18 - VENCIMENTO 20/06/18</t>
  </si>
  <si>
    <t>OPERAÇÃO 14/06/18 - VENCIMENTO 21/06/18</t>
  </si>
  <si>
    <t>OPERAÇÃO 15/06/18 - VENCIMENTO 22/06/18</t>
  </si>
  <si>
    <t>OPERAÇÃO 16/06/18 - VENCIMENTO 22/06/18</t>
  </si>
  <si>
    <t>OPERAÇÃO 17/06/18 - VENCIMENTO 22/06/18</t>
  </si>
  <si>
    <t>OPERAÇÃO 18/06/18 - VENCIMENTO 25/06/18</t>
  </si>
  <si>
    <t>OPERAÇÃO 19/06/18 - VENCIMENTO 26/06/18</t>
  </si>
  <si>
    <t>OPERAÇÃO 20/06/18 - VENCIMENTO 27/06/18</t>
  </si>
  <si>
    <t>OPERAÇÃO 21/06/18 - VENCIMENTO 28/06/18</t>
  </si>
  <si>
    <t>OPERAÇÃO 22/06/18 - VENCIMENTO 29/06/18</t>
  </si>
  <si>
    <t>OPERAÇÃO 23/06/18 - VENCIMENTO 29/06/18</t>
  </si>
  <si>
    <t>OPERAÇÃO 24/06/18 - VENCIMENTO 29/06/18</t>
  </si>
  <si>
    <t>OPERAÇÃO 25/06/18 - VENCIMENTO 02/07/18</t>
  </si>
  <si>
    <t>OPERAÇÃO 26/06/18 - VENCIMENTO 03/07/18</t>
  </si>
  <si>
    <t>OPERAÇÃO 27/06/18 - VENCIMENTO 04/07/18</t>
  </si>
  <si>
    <t>OPERAÇÃO 28/06/18 - VENCIMENTO 05/07/18</t>
  </si>
  <si>
    <t>OPERAÇÃO 29/06/18 - VENCIMENTO 06/07/18</t>
  </si>
  <si>
    <t>OPERAÇÃO 30/06/18 - VENCIMENTO 06/07/18</t>
  </si>
  <si>
    <t>OPERAÇÃO 01/07/18 - VENCIMENTO 06/07/18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</si>
</sst>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0"/>
  <sheetViews>
    <sheetView showGridLines="0" tabSelected="1" zoomScale="80" zoomScaleNormal="80" zoomScaleSheetLayoutView="70" zoomScalePageLayoutView="0" workbookViewId="0" topLeftCell="A36">
      <selection activeCell="A48" sqref="A48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173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115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517671</v>
      </c>
      <c r="C7" s="9">
        <f t="shared" si="0"/>
        <v>804960</v>
      </c>
      <c r="D7" s="9">
        <f t="shared" si="0"/>
        <v>716636</v>
      </c>
      <c r="E7" s="9">
        <f t="shared" si="0"/>
        <v>498138</v>
      </c>
      <c r="F7" s="9">
        <f t="shared" si="0"/>
        <v>668580</v>
      </c>
      <c r="G7" s="9">
        <f t="shared" si="0"/>
        <v>1101930</v>
      </c>
      <c r="H7" s="9">
        <f t="shared" si="0"/>
        <v>520761</v>
      </c>
      <c r="I7" s="9">
        <f t="shared" si="0"/>
        <v>131618</v>
      </c>
      <c r="J7" s="9">
        <f t="shared" si="0"/>
        <v>273070</v>
      </c>
      <c r="K7" s="9">
        <f t="shared" si="0"/>
        <v>5233364</v>
      </c>
      <c r="L7" s="50"/>
    </row>
    <row r="8" spans="1:11" ht="17.25" customHeight="1">
      <c r="A8" s="10" t="s">
        <v>96</v>
      </c>
      <c r="B8" s="11">
        <f>B9+B12+B16</f>
        <v>260920</v>
      </c>
      <c r="C8" s="11">
        <f aca="true" t="shared" si="1" ref="C8:J8">C9+C12+C16</f>
        <v>413281</v>
      </c>
      <c r="D8" s="11">
        <f t="shared" si="1"/>
        <v>340844</v>
      </c>
      <c r="E8" s="11">
        <f t="shared" si="1"/>
        <v>257953</v>
      </c>
      <c r="F8" s="11">
        <f t="shared" si="1"/>
        <v>329036</v>
      </c>
      <c r="G8" s="11">
        <f t="shared" si="1"/>
        <v>539215</v>
      </c>
      <c r="H8" s="11">
        <f t="shared" si="1"/>
        <v>286127</v>
      </c>
      <c r="I8" s="11">
        <f t="shared" si="1"/>
        <v>61866</v>
      </c>
      <c r="J8" s="11">
        <f t="shared" si="1"/>
        <v>130659</v>
      </c>
      <c r="K8" s="11">
        <f>SUM(B8:J8)</f>
        <v>2619901</v>
      </c>
    </row>
    <row r="9" spans="1:11" ht="17.25" customHeight="1">
      <c r="A9" s="15" t="s">
        <v>16</v>
      </c>
      <c r="B9" s="13">
        <f>+B10+B11</f>
        <v>37143</v>
      </c>
      <c r="C9" s="13">
        <f aca="true" t="shared" si="2" ref="C9:J9">+C10+C11</f>
        <v>62009</v>
      </c>
      <c r="D9" s="13">
        <f t="shared" si="2"/>
        <v>46288</v>
      </c>
      <c r="E9" s="13">
        <f t="shared" si="2"/>
        <v>37248</v>
      </c>
      <c r="F9" s="13">
        <f t="shared" si="2"/>
        <v>40863</v>
      </c>
      <c r="G9" s="13">
        <f t="shared" si="2"/>
        <v>53002</v>
      </c>
      <c r="H9" s="13">
        <f t="shared" si="2"/>
        <v>49324</v>
      </c>
      <c r="I9" s="13">
        <f t="shared" si="2"/>
        <v>10489</v>
      </c>
      <c r="J9" s="13">
        <f t="shared" si="2"/>
        <v>17048</v>
      </c>
      <c r="K9" s="11">
        <f>SUM(B9:J9)</f>
        <v>353414</v>
      </c>
    </row>
    <row r="10" spans="1:11" ht="17.25" customHeight="1">
      <c r="A10" s="29" t="s">
        <v>17</v>
      </c>
      <c r="B10" s="13">
        <v>13098</v>
      </c>
      <c r="C10" s="13">
        <v>21624</v>
      </c>
      <c r="D10" s="13">
        <v>19177</v>
      </c>
      <c r="E10" s="13">
        <v>12023</v>
      </c>
      <c r="F10" s="13">
        <v>15479</v>
      </c>
      <c r="G10" s="13">
        <v>19916</v>
      </c>
      <c r="H10" s="13">
        <v>13615</v>
      </c>
      <c r="I10" s="13">
        <v>2576</v>
      </c>
      <c r="J10" s="13">
        <v>8505</v>
      </c>
      <c r="K10" s="11">
        <f>SUM(B10:J10)</f>
        <v>353414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212542</v>
      </c>
      <c r="C12" s="17">
        <f t="shared" si="3"/>
        <v>332638</v>
      </c>
      <c r="D12" s="17">
        <f t="shared" si="3"/>
        <v>279541</v>
      </c>
      <c r="E12" s="17">
        <f t="shared" si="3"/>
        <v>209943</v>
      </c>
      <c r="F12" s="17">
        <f t="shared" si="3"/>
        <v>270845</v>
      </c>
      <c r="G12" s="17">
        <f t="shared" si="3"/>
        <v>456632</v>
      </c>
      <c r="H12" s="17">
        <f t="shared" si="3"/>
        <v>224572</v>
      </c>
      <c r="I12" s="17">
        <f t="shared" si="3"/>
        <v>48366</v>
      </c>
      <c r="J12" s="17">
        <f t="shared" si="3"/>
        <v>107795</v>
      </c>
      <c r="K12" s="11">
        <f aca="true" t="shared" si="4" ref="K12:K27">SUM(B12:J12)</f>
        <v>2142874</v>
      </c>
    </row>
    <row r="13" spans="1:13" ht="17.25" customHeight="1">
      <c r="A13" s="14" t="s">
        <v>19</v>
      </c>
      <c r="B13" s="13">
        <v>25367</v>
      </c>
      <c r="C13" s="13">
        <v>39884</v>
      </c>
      <c r="D13" s="13">
        <v>38333</v>
      </c>
      <c r="E13" s="13">
        <v>23400</v>
      </c>
      <c r="F13" s="13">
        <v>35328</v>
      </c>
      <c r="G13" s="13">
        <v>57258</v>
      </c>
      <c r="H13" s="13">
        <v>20690</v>
      </c>
      <c r="I13" s="13">
        <v>4191</v>
      </c>
      <c r="J13" s="13">
        <v>18533</v>
      </c>
      <c r="K13" s="11">
        <f t="shared" si="4"/>
        <v>1114630</v>
      </c>
      <c r="L13" s="50"/>
      <c r="M13" s="51"/>
    </row>
    <row r="14" spans="1:12" ht="17.25" customHeight="1">
      <c r="A14" s="14" t="s">
        <v>20</v>
      </c>
      <c r="B14" s="13">
        <v>29295</v>
      </c>
      <c r="C14" s="13">
        <v>40299</v>
      </c>
      <c r="D14" s="13">
        <v>38500</v>
      </c>
      <c r="E14" s="13">
        <v>24230</v>
      </c>
      <c r="F14" s="13">
        <v>43073</v>
      </c>
      <c r="G14" s="13">
        <v>81721</v>
      </c>
      <c r="H14" s="13">
        <v>28375</v>
      </c>
      <c r="I14" s="13">
        <v>3546</v>
      </c>
      <c r="J14" s="13">
        <v>18403</v>
      </c>
      <c r="K14" s="11">
        <f t="shared" si="4"/>
        <v>955653</v>
      </c>
      <c r="L14" s="50"/>
    </row>
    <row r="15" spans="1:11" ht="17.25" customHeight="1">
      <c r="A15" s="14" t="s">
        <v>21</v>
      </c>
      <c r="B15" s="13">
        <v>1648</v>
      </c>
      <c r="C15" s="13">
        <v>2600</v>
      </c>
      <c r="D15" s="13">
        <v>1715</v>
      </c>
      <c r="E15" s="13">
        <v>1433</v>
      </c>
      <c r="F15" s="13">
        <v>1775</v>
      </c>
      <c r="G15" s="13">
        <v>2739</v>
      </c>
      <c r="H15" s="13">
        <v>2331</v>
      </c>
      <c r="I15" s="13">
        <v>274</v>
      </c>
      <c r="J15" s="13">
        <v>703</v>
      </c>
      <c r="K15" s="11">
        <f t="shared" si="4"/>
        <v>72591</v>
      </c>
    </row>
    <row r="16" spans="1:11" ht="17.25" customHeight="1">
      <c r="A16" s="15" t="s">
        <v>92</v>
      </c>
      <c r="B16" s="13">
        <f>B17+B18+B19</f>
        <v>11235</v>
      </c>
      <c r="C16" s="13">
        <f aca="true" t="shared" si="5" ref="C16:J16">C17+C18+C19</f>
        <v>18634</v>
      </c>
      <c r="D16" s="13">
        <f t="shared" si="5"/>
        <v>15015</v>
      </c>
      <c r="E16" s="13">
        <f t="shared" si="5"/>
        <v>10762</v>
      </c>
      <c r="F16" s="13">
        <f t="shared" si="5"/>
        <v>17328</v>
      </c>
      <c r="G16" s="13">
        <f t="shared" si="5"/>
        <v>29581</v>
      </c>
      <c r="H16" s="13">
        <f t="shared" si="5"/>
        <v>12231</v>
      </c>
      <c r="I16" s="13">
        <f t="shared" si="5"/>
        <v>3011</v>
      </c>
      <c r="J16" s="13">
        <f t="shared" si="5"/>
        <v>5816</v>
      </c>
      <c r="K16" s="11">
        <f t="shared" si="4"/>
        <v>123613</v>
      </c>
    </row>
    <row r="17" spans="1:11" ht="17.25" customHeight="1">
      <c r="A17" s="14" t="s">
        <v>93</v>
      </c>
      <c r="B17" s="13">
        <v>3991</v>
      </c>
      <c r="C17" s="13">
        <v>5954</v>
      </c>
      <c r="D17" s="13">
        <v>5379</v>
      </c>
      <c r="E17" s="13">
        <v>3247</v>
      </c>
      <c r="F17" s="13">
        <v>6280</v>
      </c>
      <c r="G17" s="13">
        <v>10515</v>
      </c>
      <c r="H17" s="13">
        <v>3300</v>
      </c>
      <c r="I17" s="13">
        <v>713</v>
      </c>
      <c r="J17" s="13">
        <v>2465</v>
      </c>
      <c r="K17" s="11">
        <f t="shared" si="4"/>
        <v>122658</v>
      </c>
    </row>
    <row r="18" spans="1:11" ht="17.25" customHeight="1">
      <c r="A18" s="14" t="s">
        <v>94</v>
      </c>
      <c r="B18" s="13">
        <v>5</v>
      </c>
      <c r="C18" s="13">
        <v>18</v>
      </c>
      <c r="D18" s="13">
        <v>15</v>
      </c>
      <c r="E18" s="13">
        <v>14</v>
      </c>
      <c r="F18" s="13">
        <v>10</v>
      </c>
      <c r="G18" s="13">
        <v>38</v>
      </c>
      <c r="H18" s="13">
        <v>9</v>
      </c>
      <c r="I18" s="13">
        <v>3</v>
      </c>
      <c r="J18" s="13">
        <v>0</v>
      </c>
      <c r="K18" s="11">
        <f t="shared" si="4"/>
        <v>808</v>
      </c>
    </row>
    <row r="19" spans="1:11" ht="17.25" customHeight="1">
      <c r="A19" s="14" t="s">
        <v>95</v>
      </c>
      <c r="B19" s="13">
        <v>4</v>
      </c>
      <c r="C19" s="13">
        <v>4</v>
      </c>
      <c r="D19" s="13">
        <v>11</v>
      </c>
      <c r="E19" s="13">
        <v>1</v>
      </c>
      <c r="F19" s="13">
        <v>6</v>
      </c>
      <c r="G19" s="13">
        <v>10</v>
      </c>
      <c r="H19" s="13">
        <v>0</v>
      </c>
      <c r="I19" s="13">
        <v>0</v>
      </c>
      <c r="J19" s="13">
        <v>1</v>
      </c>
      <c r="K19" s="11">
        <f t="shared" si="4"/>
        <v>147</v>
      </c>
    </row>
    <row r="20" spans="1:11" ht="17.25" customHeight="1">
      <c r="A20" s="16" t="s">
        <v>22</v>
      </c>
      <c r="B20" s="11">
        <f>+B21+B22+B23</f>
        <v>151322</v>
      </c>
      <c r="C20" s="11">
        <f aca="true" t="shared" si="6" ref="C20:J20">+C21+C22+C23</f>
        <v>208123</v>
      </c>
      <c r="D20" s="11">
        <f t="shared" si="6"/>
        <v>207054</v>
      </c>
      <c r="E20" s="11">
        <f t="shared" si="6"/>
        <v>132474</v>
      </c>
      <c r="F20" s="11">
        <f t="shared" si="6"/>
        <v>207080</v>
      </c>
      <c r="G20" s="11">
        <f t="shared" si="6"/>
        <v>380312</v>
      </c>
      <c r="H20" s="11">
        <f t="shared" si="6"/>
        <v>136115</v>
      </c>
      <c r="I20" s="11">
        <f t="shared" si="6"/>
        <v>37283</v>
      </c>
      <c r="J20" s="11">
        <f t="shared" si="6"/>
        <v>74367</v>
      </c>
      <c r="K20" s="11">
        <f t="shared" si="4"/>
        <v>1534130</v>
      </c>
    </row>
    <row r="21" spans="1:12" ht="17.25" customHeight="1">
      <c r="A21" s="12" t="s">
        <v>23</v>
      </c>
      <c r="B21" s="13">
        <v>23405</v>
      </c>
      <c r="C21" s="13">
        <v>31418</v>
      </c>
      <c r="D21" s="13">
        <v>35317</v>
      </c>
      <c r="E21" s="13">
        <v>18377</v>
      </c>
      <c r="F21" s="13">
        <v>36513</v>
      </c>
      <c r="G21" s="13">
        <v>59383</v>
      </c>
      <c r="H21" s="13">
        <v>16926</v>
      </c>
      <c r="I21" s="13">
        <v>4490</v>
      </c>
      <c r="J21" s="13">
        <v>14702</v>
      </c>
      <c r="K21" s="11">
        <f t="shared" si="4"/>
        <v>890111</v>
      </c>
      <c r="L21" s="50"/>
    </row>
    <row r="22" spans="1:12" ht="17.25" customHeight="1">
      <c r="A22" s="12" t="s">
        <v>24</v>
      </c>
      <c r="B22" s="13">
        <v>20368</v>
      </c>
      <c r="C22" s="13">
        <v>22428</v>
      </c>
      <c r="D22" s="13">
        <v>25400</v>
      </c>
      <c r="E22" s="13">
        <v>13333</v>
      </c>
      <c r="F22" s="13">
        <v>33805</v>
      </c>
      <c r="G22" s="13">
        <v>69069</v>
      </c>
      <c r="H22" s="13">
        <v>15349</v>
      </c>
      <c r="I22" s="13">
        <v>2562</v>
      </c>
      <c r="J22" s="13">
        <v>10974</v>
      </c>
      <c r="K22" s="11">
        <f t="shared" si="4"/>
        <v>612877</v>
      </c>
      <c r="L22" s="50"/>
    </row>
    <row r="23" spans="1:11" ht="17.25" customHeight="1">
      <c r="A23" s="12" t="s">
        <v>25</v>
      </c>
      <c r="B23" s="13">
        <v>710</v>
      </c>
      <c r="C23" s="13">
        <v>885</v>
      </c>
      <c r="D23" s="13">
        <v>738</v>
      </c>
      <c r="E23" s="13">
        <v>504</v>
      </c>
      <c r="F23" s="13">
        <v>862</v>
      </c>
      <c r="G23" s="13">
        <v>1436</v>
      </c>
      <c r="H23" s="13">
        <v>670</v>
      </c>
      <c r="I23" s="13">
        <v>104</v>
      </c>
      <c r="J23" s="13">
        <v>330</v>
      </c>
      <c r="K23" s="11">
        <f t="shared" si="4"/>
        <v>31142</v>
      </c>
    </row>
    <row r="24" spans="1:11" ht="17.25" customHeight="1">
      <c r="A24" s="16" t="s">
        <v>26</v>
      </c>
      <c r="B24" s="13">
        <f>+B25+B26</f>
        <v>105429</v>
      </c>
      <c r="C24" s="13">
        <f aca="true" t="shared" si="7" ref="C24:J24">+C25+C26</f>
        <v>183556</v>
      </c>
      <c r="D24" s="13">
        <f t="shared" si="7"/>
        <v>168738</v>
      </c>
      <c r="E24" s="13">
        <f t="shared" si="7"/>
        <v>107711</v>
      </c>
      <c r="F24" s="13">
        <f t="shared" si="7"/>
        <v>132464</v>
      </c>
      <c r="G24" s="13">
        <f t="shared" si="7"/>
        <v>182403</v>
      </c>
      <c r="H24" s="13">
        <f t="shared" si="7"/>
        <v>94185</v>
      </c>
      <c r="I24" s="13">
        <f t="shared" si="7"/>
        <v>32469</v>
      </c>
      <c r="J24" s="13">
        <f t="shared" si="7"/>
        <v>68044</v>
      </c>
      <c r="K24" s="11">
        <f t="shared" si="4"/>
        <v>1074999</v>
      </c>
    </row>
    <row r="25" spans="1:12" ht="17.25" customHeight="1">
      <c r="A25" s="12" t="s">
        <v>113</v>
      </c>
      <c r="B25" s="13">
        <v>24785</v>
      </c>
      <c r="C25" s="13">
        <v>37413</v>
      </c>
      <c r="D25" s="13">
        <v>42343</v>
      </c>
      <c r="E25" s="13">
        <v>23434</v>
      </c>
      <c r="F25" s="13">
        <v>32286</v>
      </c>
      <c r="G25" s="13">
        <v>41723</v>
      </c>
      <c r="H25" s="13">
        <v>15655</v>
      </c>
      <c r="I25" s="13">
        <v>6153</v>
      </c>
      <c r="J25" s="13">
        <v>19446</v>
      </c>
      <c r="K25" s="11">
        <f t="shared" si="4"/>
        <v>669303</v>
      </c>
      <c r="L25" s="50"/>
    </row>
    <row r="26" spans="1:12" ht="17.25" customHeight="1">
      <c r="A26" s="12" t="s">
        <v>114</v>
      </c>
      <c r="B26" s="13">
        <v>13561</v>
      </c>
      <c r="C26" s="13">
        <v>18538</v>
      </c>
      <c r="D26" s="13">
        <v>17671</v>
      </c>
      <c r="E26" s="13">
        <v>10369</v>
      </c>
      <c r="F26" s="13">
        <v>17421</v>
      </c>
      <c r="G26" s="13">
        <v>24503</v>
      </c>
      <c r="H26" s="13">
        <v>9271</v>
      </c>
      <c r="I26" s="13">
        <v>1821</v>
      </c>
      <c r="J26" s="13">
        <v>9093</v>
      </c>
      <c r="K26" s="11">
        <f t="shared" si="4"/>
        <v>405696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1076</v>
      </c>
      <c r="I27" s="11">
        <v>0</v>
      </c>
      <c r="J27" s="11">
        <v>0</v>
      </c>
      <c r="K27" s="11">
        <f t="shared" si="4"/>
        <v>4334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2.9411</v>
      </c>
      <c r="C29" s="57">
        <f aca="true" t="shared" si="8" ref="C29:J29">SUM(C30:C33)</f>
        <v>3.29100978</v>
      </c>
      <c r="D29" s="57">
        <f t="shared" si="8"/>
        <v>3.7056</v>
      </c>
      <c r="E29" s="57">
        <f t="shared" si="8"/>
        <v>3.1511195499999998</v>
      </c>
      <c r="F29" s="57">
        <f t="shared" si="8"/>
        <v>3.1185</v>
      </c>
      <c r="G29" s="57">
        <f t="shared" si="8"/>
        <v>2.6315000000000004</v>
      </c>
      <c r="H29" s="57">
        <f t="shared" si="8"/>
        <v>3.0173</v>
      </c>
      <c r="I29" s="57">
        <f t="shared" si="8"/>
        <v>4.999</v>
      </c>
      <c r="J29" s="57">
        <f t="shared" si="8"/>
        <v>3.1784</v>
      </c>
      <c r="K29" s="19">
        <v>0</v>
      </c>
    </row>
    <row r="30" spans="1:11" ht="17.25" customHeight="1">
      <c r="A30" s="16" t="s">
        <v>31</v>
      </c>
      <c r="B30" s="32">
        <v>2.9459</v>
      </c>
      <c r="C30" s="32">
        <v>3.2886</v>
      </c>
      <c r="D30" s="32">
        <v>3.7106</v>
      </c>
      <c r="E30" s="32">
        <v>3.1557</v>
      </c>
      <c r="F30" s="32">
        <v>3.1232</v>
      </c>
      <c r="G30" s="32">
        <v>2.6354</v>
      </c>
      <c r="H30" s="32">
        <v>3.0219</v>
      </c>
      <c r="I30" s="32">
        <v>4.999</v>
      </c>
      <c r="J30" s="32">
        <v>3.1784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0.00730978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30012.44</v>
      </c>
      <c r="I35" s="19">
        <v>0</v>
      </c>
      <c r="J35" s="19">
        <v>0</v>
      </c>
      <c r="K35" s="23">
        <f>SUM(B35:J35)</f>
        <v>20167.09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57287.9</v>
      </c>
      <c r="I36" s="19">
        <v>0</v>
      </c>
      <c r="J36" s="19">
        <v>0</v>
      </c>
      <c r="K36" s="23">
        <f>SUM(B36:J36)</f>
        <v>57287.9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+B48+B58</f>
        <v>1543736.0399999998</v>
      </c>
      <c r="C47" s="22">
        <f aca="true" t="shared" si="12" ref="C47:H47">+C48+C58</f>
        <v>2679632.0700000003</v>
      </c>
      <c r="D47" s="22">
        <f t="shared" si="12"/>
        <v>2686958.6899999995</v>
      </c>
      <c r="E47" s="22">
        <f t="shared" si="12"/>
        <v>1596671.54</v>
      </c>
      <c r="F47" s="22">
        <f t="shared" si="12"/>
        <v>2107830.56</v>
      </c>
      <c r="G47" s="22">
        <f t="shared" si="12"/>
        <v>2937595.98</v>
      </c>
      <c r="H47" s="22">
        <f t="shared" si="12"/>
        <v>1613558.54</v>
      </c>
      <c r="I47" s="22">
        <f>+I48+I58</f>
        <v>659024.1</v>
      </c>
      <c r="J47" s="22">
        <f>+J48+J58</f>
        <v>884318.26</v>
      </c>
      <c r="K47" s="22">
        <f>SUM(B47:J47)</f>
        <v>16709325.780000001</v>
      </c>
    </row>
    <row r="48" spans="1:11" ht="17.25" customHeight="1">
      <c r="A48" s="16" t="s">
        <v>138</v>
      </c>
      <c r="B48" s="23">
        <f>SUM(B49:B57)</f>
        <v>1526613.8599999999</v>
      </c>
      <c r="C48" s="23">
        <f aca="true" t="shared" si="13" ref="C48:J48">SUM(C49:C57)</f>
        <v>2654904.9600000004</v>
      </c>
      <c r="D48" s="23">
        <f t="shared" si="13"/>
        <v>2661952.1199999996</v>
      </c>
      <c r="E48" s="23">
        <f t="shared" si="13"/>
        <v>1573137.79</v>
      </c>
      <c r="F48" s="23">
        <f t="shared" si="13"/>
        <v>2093334.07</v>
      </c>
      <c r="G48" s="23">
        <f t="shared" si="13"/>
        <v>2907158.87</v>
      </c>
      <c r="H48" s="23">
        <f t="shared" si="13"/>
        <v>1595174.3</v>
      </c>
      <c r="I48" s="23">
        <f t="shared" si="13"/>
        <v>659024.1</v>
      </c>
      <c r="J48" s="23">
        <f t="shared" si="13"/>
        <v>870142.73</v>
      </c>
      <c r="K48" s="23">
        <f aca="true" t="shared" si="14" ref="K48:K58">SUM(B48:J48)</f>
        <v>16541442.800000003</v>
      </c>
    </row>
    <row r="49" spans="1:11" ht="17.25" customHeight="1">
      <c r="A49" s="34" t="s">
        <v>43</v>
      </c>
      <c r="B49" s="23">
        <f aca="true" t="shared" si="15" ref="B49:H49">ROUND(B30*B7,2)</f>
        <v>1525007</v>
      </c>
      <c r="C49" s="23">
        <f t="shared" si="15"/>
        <v>2647191.46</v>
      </c>
      <c r="D49" s="23">
        <f t="shared" si="15"/>
        <v>2659149.54</v>
      </c>
      <c r="E49" s="23">
        <f t="shared" si="15"/>
        <v>1571974.09</v>
      </c>
      <c r="F49" s="23">
        <f t="shared" si="15"/>
        <v>2088109.06</v>
      </c>
      <c r="G49" s="23">
        <f t="shared" si="15"/>
        <v>2904026.32</v>
      </c>
      <c r="H49" s="23">
        <f t="shared" si="15"/>
        <v>1573687.67</v>
      </c>
      <c r="I49" s="23">
        <f>ROUND(I30*I7,2)</f>
        <v>657958.38</v>
      </c>
      <c r="J49" s="23">
        <f>ROUND(J30*J7,2)</f>
        <v>867925.69</v>
      </c>
      <c r="K49" s="23">
        <f t="shared" si="14"/>
        <v>16495029.21</v>
      </c>
    </row>
    <row r="50" spans="1:11" ht="17.25" customHeight="1">
      <c r="A50" s="34" t="s">
        <v>44</v>
      </c>
      <c r="B50" s="19">
        <v>0</v>
      </c>
      <c r="C50" s="23">
        <f>ROUND(C31*C7,2)</f>
        <v>5884.08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5884.08</v>
      </c>
    </row>
    <row r="51" spans="1:11" ht="17.25" customHeight="1">
      <c r="A51" s="64" t="s">
        <v>103</v>
      </c>
      <c r="B51" s="65">
        <f aca="true" t="shared" si="16" ref="B51:H51">ROUND(B32*B7,2)</f>
        <v>-2484.82</v>
      </c>
      <c r="C51" s="65">
        <f t="shared" si="16"/>
        <v>-3944.3</v>
      </c>
      <c r="D51" s="65">
        <f t="shared" si="16"/>
        <v>-3583.18</v>
      </c>
      <c r="E51" s="65">
        <f t="shared" si="16"/>
        <v>-2281.7</v>
      </c>
      <c r="F51" s="65">
        <f t="shared" si="16"/>
        <v>-3142.33</v>
      </c>
      <c r="G51" s="65">
        <f t="shared" si="16"/>
        <v>-4297.53</v>
      </c>
      <c r="H51" s="65">
        <f t="shared" si="16"/>
        <v>-2395.5</v>
      </c>
      <c r="I51" s="19">
        <v>0</v>
      </c>
      <c r="J51" s="19">
        <v>0</v>
      </c>
      <c r="K51" s="65">
        <f>SUM(B51:J51)</f>
        <v>-22129.36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20167.09</v>
      </c>
      <c r="I53" s="31">
        <f>+I35</f>
        <v>0</v>
      </c>
      <c r="J53" s="31">
        <f>+J35</f>
        <v>0</v>
      </c>
      <c r="K53" s="23">
        <f t="shared" si="14"/>
        <v>20167.09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2" t="s">
        <v>137</v>
      </c>
      <c r="B57" s="19">
        <v>0</v>
      </c>
      <c r="C57" s="19">
        <v>0</v>
      </c>
      <c r="D57" s="19">
        <v>0</v>
      </c>
      <c r="E57" s="19">
        <v>0</v>
      </c>
      <c r="F57" s="36">
        <v>3717.81</v>
      </c>
      <c r="G57" s="19">
        <v>0</v>
      </c>
      <c r="H57" s="19">
        <v>0</v>
      </c>
      <c r="I57" s="19">
        <v>0</v>
      </c>
      <c r="J57" s="19">
        <v>0</v>
      </c>
      <c r="K57" s="23">
        <f t="shared" si="14"/>
        <v>3085.82</v>
      </c>
    </row>
    <row r="58" spans="1:11" ht="17.25" customHeight="1">
      <c r="A58" s="16" t="s">
        <v>49</v>
      </c>
      <c r="B58" s="36">
        <v>17066.76</v>
      </c>
      <c r="C58" s="36">
        <v>24718.13</v>
      </c>
      <c r="D58" s="36">
        <v>24966.78</v>
      </c>
      <c r="E58" s="36">
        <v>23533.26</v>
      </c>
      <c r="F58" s="36">
        <v>14478.54</v>
      </c>
      <c r="G58" s="36">
        <v>28932.04</v>
      </c>
      <c r="H58" s="36">
        <v>17339.58</v>
      </c>
      <c r="I58" s="19">
        <v>0</v>
      </c>
      <c r="J58" s="36">
        <v>14083.81</v>
      </c>
      <c r="K58" s="36">
        <f t="shared" si="14"/>
        <v>167882.98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f>SUM(B59:J59)</f>
        <v>0</v>
      </c>
    </row>
    <row r="60" spans="1:11" ht="17.25" customHeight="1">
      <c r="A60" s="47"/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f>SUM(B60:J60)</f>
        <v>0</v>
      </c>
    </row>
    <row r="61" spans="1:11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</row>
    <row r="62" spans="1:11" ht="18.75" customHeight="1">
      <c r="A62" s="2" t="s">
        <v>50</v>
      </c>
      <c r="B62" s="35">
        <f aca="true" t="shared" si="17" ref="B62:J62">+B63+B70+B105+B106</f>
        <v>-237633.78</v>
      </c>
      <c r="C62" s="35">
        <f t="shared" si="17"/>
        <v>-281449.24</v>
      </c>
      <c r="D62" s="35">
        <f t="shared" si="17"/>
        <v>-239939.06999999998</v>
      </c>
      <c r="E62" s="35">
        <f t="shared" si="17"/>
        <v>-295622.41</v>
      </c>
      <c r="F62" s="35">
        <f t="shared" si="17"/>
        <v>-282765.56</v>
      </c>
      <c r="G62" s="35">
        <f t="shared" si="17"/>
        <v>-332088.68</v>
      </c>
      <c r="H62" s="35">
        <f t="shared" si="17"/>
        <v>-212289.05</v>
      </c>
      <c r="I62" s="35">
        <f t="shared" si="17"/>
        <v>-109454.4</v>
      </c>
      <c r="J62" s="35">
        <f t="shared" si="17"/>
        <v>-78569.62</v>
      </c>
      <c r="K62" s="35">
        <f>SUM(B62:J62)</f>
        <v>-2069811.81</v>
      </c>
    </row>
    <row r="63" spans="1:11" ht="18.75" customHeight="1">
      <c r="A63" s="16" t="s">
        <v>74</v>
      </c>
      <c r="B63" s="35">
        <f aca="true" t="shared" si="18" ref="B63:J63">B64+B65+B66+B67+B68+B69</f>
        <v>-219359.43</v>
      </c>
      <c r="C63" s="35">
        <f t="shared" si="18"/>
        <v>-253695.11</v>
      </c>
      <c r="D63" s="35">
        <f t="shared" si="18"/>
        <v>-213221.91999999998</v>
      </c>
      <c r="E63" s="35">
        <f t="shared" si="18"/>
        <v>-279242.25</v>
      </c>
      <c r="F63" s="35">
        <f t="shared" si="18"/>
        <v>-259543.13</v>
      </c>
      <c r="G63" s="35">
        <f t="shared" si="18"/>
        <v>-299509.74</v>
      </c>
      <c r="H63" s="35">
        <f t="shared" si="18"/>
        <v>-197296</v>
      </c>
      <c r="I63" s="35">
        <f t="shared" si="18"/>
        <v>-41956</v>
      </c>
      <c r="J63" s="35">
        <f t="shared" si="18"/>
        <v>-68192</v>
      </c>
      <c r="K63" s="35">
        <f aca="true" t="shared" si="19" ref="K63:K92">SUM(B63:J63)</f>
        <v>-1832015.5799999998</v>
      </c>
    </row>
    <row r="64" spans="1:11" ht="18.75" customHeight="1">
      <c r="A64" s="12" t="s">
        <v>75</v>
      </c>
      <c r="B64" s="35">
        <f>-ROUND(B9*$D$3,2)</f>
        <v>-148572</v>
      </c>
      <c r="C64" s="35">
        <f aca="true" t="shared" si="20" ref="C64:J64">-ROUND(C9*$D$3,2)</f>
        <v>-248036</v>
      </c>
      <c r="D64" s="35">
        <f t="shared" si="20"/>
        <v>-185152</v>
      </c>
      <c r="E64" s="35">
        <f t="shared" si="20"/>
        <v>-148992</v>
      </c>
      <c r="F64" s="35">
        <f t="shared" si="20"/>
        <v>-163452</v>
      </c>
      <c r="G64" s="35">
        <f t="shared" si="20"/>
        <v>-212008</v>
      </c>
      <c r="H64" s="35">
        <f t="shared" si="20"/>
        <v>-197296</v>
      </c>
      <c r="I64" s="35">
        <f t="shared" si="20"/>
        <v>-41956</v>
      </c>
      <c r="J64" s="35">
        <f t="shared" si="20"/>
        <v>-68192</v>
      </c>
      <c r="K64" s="35">
        <f t="shared" si="19"/>
        <v>-1413656</v>
      </c>
    </row>
    <row r="65" spans="1:11" ht="18.75" customHeight="1">
      <c r="A65" s="12" t="s">
        <v>51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97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-676</v>
      </c>
    </row>
    <row r="67" spans="1:11" ht="18.75" customHeight="1">
      <c r="A67" s="12" t="s">
        <v>104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19">
        <v>0</v>
      </c>
      <c r="I67" s="19">
        <v>0</v>
      </c>
      <c r="J67" s="19">
        <v>0</v>
      </c>
      <c r="K67" s="35">
        <f t="shared" si="19"/>
        <v>-11180</v>
      </c>
    </row>
    <row r="68" spans="1:11" ht="18.75" customHeight="1">
      <c r="A68" s="12" t="s">
        <v>52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19">
        <v>0</v>
      </c>
      <c r="I68" s="19">
        <v>0</v>
      </c>
      <c r="J68" s="19">
        <v>0</v>
      </c>
      <c r="K68" s="35">
        <f t="shared" si="19"/>
        <v>-406503.57999999996</v>
      </c>
    </row>
    <row r="69" spans="1:11" ht="18.75" customHeight="1">
      <c r="A69" s="12" t="s">
        <v>53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s="69" customFormat="1" ht="18.75" customHeight="1">
      <c r="A70" s="62" t="s">
        <v>79</v>
      </c>
      <c r="B70" s="65">
        <f>SUM(B71:B104)</f>
        <v>-18274.350000000002</v>
      </c>
      <c r="C70" s="65">
        <f>SUM(C71:C104)</f>
        <v>-27754.13</v>
      </c>
      <c r="D70" s="65">
        <f>SUM(D71:D104)</f>
        <v>-26717.15</v>
      </c>
      <c r="E70" s="65">
        <f aca="true" t="shared" si="21" ref="E70:J70">SUM(E71:E104)</f>
        <v>-16380.16</v>
      </c>
      <c r="F70" s="65">
        <f t="shared" si="21"/>
        <v>-23222.43</v>
      </c>
      <c r="G70" s="65">
        <f t="shared" si="21"/>
        <v>-32578.940000000002</v>
      </c>
      <c r="H70" s="65">
        <f t="shared" si="21"/>
        <v>-14993.05</v>
      </c>
      <c r="I70" s="65">
        <f t="shared" si="21"/>
        <v>-67498.4</v>
      </c>
      <c r="J70" s="65">
        <f t="shared" si="21"/>
        <v>-10377.62</v>
      </c>
      <c r="K70" s="65">
        <f t="shared" si="19"/>
        <v>-237796.22999999998</v>
      </c>
    </row>
    <row r="71" spans="1:11" ht="18.75" customHeight="1">
      <c r="A71" s="12" t="s">
        <v>54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f t="shared" si="19"/>
        <v>0</v>
      </c>
    </row>
    <row r="72" spans="1:11" ht="18.75" customHeight="1">
      <c r="A72" s="12" t="s">
        <v>55</v>
      </c>
      <c r="B72" s="19">
        <v>0</v>
      </c>
      <c r="C72" s="35">
        <v>-33.57</v>
      </c>
      <c r="D72" s="35">
        <v>-6.59</v>
      </c>
      <c r="E72" s="19">
        <v>0</v>
      </c>
      <c r="F72" s="19">
        <v>0</v>
      </c>
      <c r="G72" s="35">
        <v>-6.59</v>
      </c>
      <c r="H72" s="19">
        <v>0</v>
      </c>
      <c r="I72" s="19">
        <v>0</v>
      </c>
      <c r="J72" s="19">
        <v>0</v>
      </c>
      <c r="K72" s="65">
        <f t="shared" si="19"/>
        <v>-53.95</v>
      </c>
    </row>
    <row r="73" spans="1:11" ht="18.75" customHeight="1">
      <c r="A73" s="12" t="s">
        <v>56</v>
      </c>
      <c r="B73" s="19">
        <v>0</v>
      </c>
      <c r="C73" s="19">
        <v>0</v>
      </c>
      <c r="D73" s="35">
        <v>-1067.75</v>
      </c>
      <c r="E73" s="19">
        <v>0</v>
      </c>
      <c r="F73" s="35">
        <v>-380.65</v>
      </c>
      <c r="G73" s="19">
        <v>0</v>
      </c>
      <c r="H73" s="19">
        <v>0</v>
      </c>
      <c r="I73" s="45">
        <v>-2464.59</v>
      </c>
      <c r="J73" s="19">
        <v>0</v>
      </c>
      <c r="K73" s="65">
        <f t="shared" si="19"/>
        <v>-3912.9900000000002</v>
      </c>
    </row>
    <row r="74" spans="1:11" ht="18.75" customHeight="1">
      <c r="A74" s="12" t="s">
        <v>57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35">
        <v>0</v>
      </c>
      <c r="J74" s="19">
        <v>0</v>
      </c>
      <c r="K74" s="65">
        <f t="shared" si="19"/>
        <v>-60000</v>
      </c>
    </row>
    <row r="75" spans="1:11" ht="18.75" customHeight="1">
      <c r="A75" s="34" t="s">
        <v>58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65">
        <f t="shared" si="19"/>
        <v>-147619.05</v>
      </c>
    </row>
    <row r="76" spans="1:11" ht="18.75" customHeight="1">
      <c r="A76" s="12" t="s">
        <v>59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-18710.24</v>
      </c>
    </row>
    <row r="82" spans="1:11" ht="18.75" customHeight="1">
      <c r="A82" s="12" t="s">
        <v>65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67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68</v>
      </c>
      <c r="B85" s="65">
        <v>-1000</v>
      </c>
      <c r="C85" s="65">
        <v>0</v>
      </c>
      <c r="D85" s="19">
        <v>0</v>
      </c>
      <c r="E85" s="65">
        <v>0</v>
      </c>
      <c r="F85" s="65">
        <v>0</v>
      </c>
      <c r="G85" s="65">
        <v>-1000</v>
      </c>
      <c r="H85" s="19">
        <v>0</v>
      </c>
      <c r="I85" s="19">
        <v>0</v>
      </c>
      <c r="J85" s="19">
        <v>0</v>
      </c>
      <c r="K85" s="65">
        <f t="shared" si="19"/>
        <v>-7000</v>
      </c>
    </row>
    <row r="86" spans="1:11" ht="18.75" customHeight="1">
      <c r="A86" s="12" t="s">
        <v>77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135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-500</v>
      </c>
      <c r="H87" s="19">
        <v>0</v>
      </c>
      <c r="I87" s="19">
        <v>0</v>
      </c>
      <c r="J87" s="19">
        <v>0</v>
      </c>
      <c r="K87" s="19">
        <f t="shared" si="19"/>
        <v>-500</v>
      </c>
    </row>
    <row r="88" spans="1:11" ht="18.75" customHeight="1">
      <c r="A88" s="12" t="s">
        <v>80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1" ht="18.75" customHeight="1">
      <c r="A91" s="12" t="s">
        <v>86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</row>
    <row r="92" spans="1:12" ht="18.75" customHeight="1">
      <c r="A92" s="12" t="s">
        <v>87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f t="shared" si="19"/>
        <v>0</v>
      </c>
      <c r="L92" s="54"/>
    </row>
    <row r="93" spans="1:12" ht="18.75" customHeight="1">
      <c r="A93" s="12" t="s">
        <v>105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91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108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ht="18.75" customHeight="1">
      <c r="A97" s="12" t="s">
        <v>109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53"/>
    </row>
    <row r="98" spans="1:12" s="69" customFormat="1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>SUM(B98:J98)</f>
        <v>0</v>
      </c>
      <c r="L98" s="68"/>
    </row>
    <row r="99" spans="1:12" ht="18.75" customHeight="1">
      <c r="A99" s="62" t="s">
        <v>110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62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31">
        <f>ROUND(SUM(B100:J100),2)</f>
        <v>0</v>
      </c>
      <c r="L100" s="53"/>
    </row>
    <row r="101" spans="1:12" ht="18.75" customHeight="1">
      <c r="A101" s="73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116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5" t="s">
        <v>136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/>
      <c r="L103" s="53"/>
    </row>
    <row r="104" spans="1:12" ht="18.75" customHeight="1">
      <c r="A104" s="12"/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117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3"/>
    </row>
    <row r="106" spans="1:12" ht="18.75" customHeight="1">
      <c r="A106" s="16" t="s">
        <v>100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54"/>
    </row>
    <row r="107" spans="1:12" ht="18.75" customHeight="1">
      <c r="A107" s="16"/>
      <c r="B107" s="20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31">
        <f>SUM(B107:J107)</f>
        <v>0</v>
      </c>
      <c r="L107" s="52"/>
    </row>
    <row r="108" spans="1:12" ht="18.75" customHeight="1">
      <c r="A108" s="16" t="s">
        <v>82</v>
      </c>
      <c r="B108" s="24">
        <f aca="true" t="shared" si="22" ref="B108:H108">+B109+B110</f>
        <v>1306102.2599999998</v>
      </c>
      <c r="C108" s="24">
        <f t="shared" si="22"/>
        <v>2398182.8300000005</v>
      </c>
      <c r="D108" s="24">
        <f t="shared" si="22"/>
        <v>2447019.6199999996</v>
      </c>
      <c r="E108" s="24">
        <f t="shared" si="22"/>
        <v>1301049.1300000001</v>
      </c>
      <c r="F108" s="24">
        <f t="shared" si="22"/>
        <v>1825065</v>
      </c>
      <c r="G108" s="24">
        <f t="shared" si="22"/>
        <v>2605507.3</v>
      </c>
      <c r="H108" s="24">
        <f t="shared" si="22"/>
        <v>1401269.49</v>
      </c>
      <c r="I108" s="24">
        <f>+I109+I110</f>
        <v>549569.7</v>
      </c>
      <c r="J108" s="24">
        <f>+J109+J110</f>
        <v>805748.64</v>
      </c>
      <c r="K108" s="46">
        <f>SUM(B108:J108)</f>
        <v>14639513.97</v>
      </c>
      <c r="L108" s="52"/>
    </row>
    <row r="109" spans="1:12" ht="18" customHeight="1">
      <c r="A109" s="16" t="s">
        <v>81</v>
      </c>
      <c r="B109" s="24">
        <f aca="true" t="shared" si="23" ref="B109:J109">+B48+B63+B70+B105</f>
        <v>1288980.0799999998</v>
      </c>
      <c r="C109" s="24">
        <f t="shared" si="23"/>
        <v>2373455.7200000007</v>
      </c>
      <c r="D109" s="24">
        <f t="shared" si="23"/>
        <v>2422013.05</v>
      </c>
      <c r="E109" s="24">
        <f t="shared" si="23"/>
        <v>1277515.3800000001</v>
      </c>
      <c r="F109" s="24">
        <f t="shared" si="23"/>
        <v>1810568.51</v>
      </c>
      <c r="G109" s="24">
        <f t="shared" si="23"/>
        <v>2575070.19</v>
      </c>
      <c r="H109" s="24">
        <f t="shared" si="23"/>
        <v>1382885.25</v>
      </c>
      <c r="I109" s="24">
        <f t="shared" si="23"/>
        <v>549569.7</v>
      </c>
      <c r="J109" s="24">
        <f t="shared" si="23"/>
        <v>791573.11</v>
      </c>
      <c r="K109" s="46">
        <f>SUM(B109:J109)</f>
        <v>14471630.989999998</v>
      </c>
      <c r="L109" s="52"/>
    </row>
    <row r="110" spans="1:11" ht="18.75" customHeight="1">
      <c r="A110" s="16" t="s">
        <v>98</v>
      </c>
      <c r="B110" s="24">
        <f aca="true" t="shared" si="24" ref="B110:J110">IF(+B58+B106+B111&lt;0,0,(B58+B106+B111))</f>
        <v>17122.18</v>
      </c>
      <c r="C110" s="24">
        <f t="shared" si="24"/>
        <v>24727.11</v>
      </c>
      <c r="D110" s="24">
        <f t="shared" si="24"/>
        <v>25006.57</v>
      </c>
      <c r="E110" s="24">
        <f t="shared" si="24"/>
        <v>23533.75</v>
      </c>
      <c r="F110" s="24">
        <f t="shared" si="24"/>
        <v>14496.49</v>
      </c>
      <c r="G110" s="24">
        <f t="shared" si="24"/>
        <v>30437.11</v>
      </c>
      <c r="H110" s="24">
        <f t="shared" si="24"/>
        <v>18384.24</v>
      </c>
      <c r="I110" s="19">
        <f t="shared" si="24"/>
        <v>0</v>
      </c>
      <c r="J110" s="24">
        <f t="shared" si="24"/>
        <v>14175.53</v>
      </c>
      <c r="K110" s="46">
        <f>SUM(B110:J110)</f>
        <v>167882.98</v>
      </c>
    </row>
    <row r="111" spans="1:13" ht="18.75" customHeight="1">
      <c r="A111" s="16" t="s">
        <v>83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f>SUM(B111:J111)</f>
        <v>0</v>
      </c>
      <c r="M111" s="55"/>
    </row>
    <row r="112" spans="1:11" ht="18.75" customHeight="1">
      <c r="A112" s="16" t="s">
        <v>99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46"/>
    </row>
    <row r="113" spans="1:11" ht="18.75" customHeight="1">
      <c r="A113" s="2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</row>
    <row r="114" spans="1:11" ht="18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8.75" customHeight="1">
      <c r="A115" s="8"/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/>
    </row>
    <row r="116" spans="1:12" ht="18.75" customHeight="1">
      <c r="A116" s="25" t="s">
        <v>69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39">
        <f>SUM(K117:K136)</f>
        <v>14639513.950000001</v>
      </c>
      <c r="L116" s="52"/>
    </row>
    <row r="117" spans="1:11" ht="18.75" customHeight="1">
      <c r="A117" s="26" t="s">
        <v>70</v>
      </c>
      <c r="B117" s="27">
        <v>51853.16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>SUM(B117:J117)</f>
        <v>199932.95</v>
      </c>
    </row>
    <row r="118" spans="1:11" ht="18.75" customHeight="1">
      <c r="A118" s="26" t="s">
        <v>71</v>
      </c>
      <c r="B118" s="27">
        <v>375421.92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aca="true" t="shared" si="25" ref="K118:K136">SUM(B118:J118)</f>
        <v>1106169.31</v>
      </c>
    </row>
    <row r="119" spans="1:11" ht="18.75" customHeight="1">
      <c r="A119" s="26" t="s">
        <v>72</v>
      </c>
      <c r="B119" s="38">
        <v>0</v>
      </c>
      <c r="C119" s="27">
        <f>+C108</f>
        <v>2398182.8300000005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2398182.8300000005</v>
      </c>
    </row>
    <row r="120" spans="1:11" ht="18.75" customHeight="1">
      <c r="A120" s="26" t="s">
        <v>73</v>
      </c>
      <c r="B120" s="38">
        <v>0</v>
      </c>
      <c r="C120" s="38">
        <v>0</v>
      </c>
      <c r="D120" s="27">
        <v>732582.37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2277478.25</v>
      </c>
    </row>
    <row r="121" spans="1:11" ht="18.75" customHeight="1">
      <c r="A121" s="26" t="s">
        <v>118</v>
      </c>
      <c r="B121" s="38">
        <v>0</v>
      </c>
      <c r="C121" s="38">
        <v>0</v>
      </c>
      <c r="D121" s="27">
        <v>53261.88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169541.37</v>
      </c>
    </row>
    <row r="122" spans="1:11" ht="18.75" customHeight="1">
      <c r="A122" s="26" t="s">
        <v>119</v>
      </c>
      <c r="B122" s="38">
        <v>0</v>
      </c>
      <c r="C122" s="38">
        <v>0</v>
      </c>
      <c r="D122" s="38">
        <v>0</v>
      </c>
      <c r="E122" s="27">
        <v>385785.54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1288038.63</v>
      </c>
    </row>
    <row r="123" spans="1:11" ht="18.75" customHeight="1">
      <c r="A123" s="26" t="s">
        <v>120</v>
      </c>
      <c r="B123" s="38">
        <v>0</v>
      </c>
      <c r="C123" s="38">
        <v>0</v>
      </c>
      <c r="D123" s="38">
        <v>0</v>
      </c>
      <c r="E123" s="27">
        <v>3896.82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13010.49</v>
      </c>
    </row>
    <row r="124" spans="1:11" ht="18.75" customHeight="1">
      <c r="A124" s="26" t="s">
        <v>121</v>
      </c>
      <c r="B124" s="38">
        <v>0</v>
      </c>
      <c r="C124" s="38">
        <v>0</v>
      </c>
      <c r="D124" s="38">
        <v>0</v>
      </c>
      <c r="E124" s="38">
        <v>0</v>
      </c>
      <c r="F124" s="27">
        <v>127961.82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358129.09</v>
      </c>
    </row>
    <row r="125" spans="1:11" ht="18.75" customHeight="1">
      <c r="A125" s="26" t="s">
        <v>122</v>
      </c>
      <c r="B125" s="38">
        <v>0</v>
      </c>
      <c r="C125" s="38">
        <v>0</v>
      </c>
      <c r="D125" s="38">
        <v>0</v>
      </c>
      <c r="E125" s="38">
        <v>0</v>
      </c>
      <c r="F125" s="27">
        <v>228417.78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661038.57</v>
      </c>
    </row>
    <row r="126" spans="1:11" ht="18.75" customHeight="1">
      <c r="A126" s="26" t="s">
        <v>123</v>
      </c>
      <c r="B126" s="38">
        <v>0</v>
      </c>
      <c r="C126" s="38">
        <v>0</v>
      </c>
      <c r="D126" s="38">
        <v>0</v>
      </c>
      <c r="E126" s="38">
        <v>0</v>
      </c>
      <c r="F126" s="27">
        <v>39800.45</v>
      </c>
      <c r="G126" s="38">
        <v>0</v>
      </c>
      <c r="H126" s="38">
        <v>0</v>
      </c>
      <c r="I126" s="38">
        <v>0</v>
      </c>
      <c r="J126" s="38">
        <v>0</v>
      </c>
      <c r="K126" s="39">
        <f t="shared" si="25"/>
        <v>90360.67</v>
      </c>
    </row>
    <row r="127" spans="1:11" ht="18.75" customHeight="1">
      <c r="A127" s="26" t="s">
        <v>124</v>
      </c>
      <c r="B127" s="66">
        <v>0</v>
      </c>
      <c r="C127" s="66">
        <v>0</v>
      </c>
      <c r="D127" s="66">
        <v>0</v>
      </c>
      <c r="E127" s="66">
        <v>0</v>
      </c>
      <c r="F127" s="67">
        <v>259921.47</v>
      </c>
      <c r="G127" s="66">
        <v>0</v>
      </c>
      <c r="H127" s="66">
        <v>0</v>
      </c>
      <c r="I127" s="66">
        <v>0</v>
      </c>
      <c r="J127" s="66">
        <v>0</v>
      </c>
      <c r="K127" s="67">
        <f t="shared" si="25"/>
        <v>715536.68</v>
      </c>
    </row>
    <row r="128" spans="1:11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271222.63</v>
      </c>
      <c r="H128" s="38">
        <v>0</v>
      </c>
      <c r="I128" s="38">
        <v>0</v>
      </c>
      <c r="J128" s="38">
        <v>0</v>
      </c>
      <c r="K128" s="39">
        <f t="shared" si="25"/>
        <v>788747.33</v>
      </c>
    </row>
    <row r="129" spans="1:11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28614.85</v>
      </c>
      <c r="H129" s="38">
        <v>0</v>
      </c>
      <c r="I129" s="38">
        <v>0</v>
      </c>
      <c r="J129" s="38">
        <v>0</v>
      </c>
      <c r="K129" s="39">
        <f t="shared" si="25"/>
        <v>62210.05</v>
      </c>
    </row>
    <row r="130" spans="1:11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127201.25</v>
      </c>
      <c r="H130" s="38">
        <v>0</v>
      </c>
      <c r="I130" s="38">
        <v>0</v>
      </c>
      <c r="J130" s="38">
        <v>0</v>
      </c>
      <c r="K130" s="39">
        <f t="shared" si="25"/>
        <v>334760.49</v>
      </c>
    </row>
    <row r="131" spans="1:11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124755.44</v>
      </c>
      <c r="H131" s="38">
        <v>0</v>
      </c>
      <c r="I131" s="38">
        <v>0</v>
      </c>
      <c r="J131" s="38">
        <v>0</v>
      </c>
      <c r="K131" s="39">
        <f t="shared" si="25"/>
        <v>351647.58</v>
      </c>
    </row>
    <row r="132" spans="1:11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372607.76</v>
      </c>
      <c r="H132" s="38">
        <v>0</v>
      </c>
      <c r="I132" s="38">
        <v>0</v>
      </c>
      <c r="J132" s="38">
        <v>0</v>
      </c>
      <c r="K132" s="39">
        <f t="shared" si="25"/>
        <v>1068141.84</v>
      </c>
    </row>
    <row r="133" spans="1:11" ht="18.75" customHeight="1">
      <c r="A133" s="26" t="s">
        <v>130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132443.7</v>
      </c>
      <c r="I133" s="38">
        <v>0</v>
      </c>
      <c r="J133" s="38">
        <v>0</v>
      </c>
      <c r="K133" s="39">
        <f t="shared" si="25"/>
        <v>525481.58</v>
      </c>
    </row>
    <row r="134" spans="1:11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248166.07</v>
      </c>
      <c r="I134" s="38">
        <v>0</v>
      </c>
      <c r="J134" s="38">
        <v>0</v>
      </c>
      <c r="K134" s="39">
        <f t="shared" si="25"/>
        <v>875787.9</v>
      </c>
    </row>
    <row r="135" spans="1:11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27">
        <v>120435.7</v>
      </c>
      <c r="J135" s="38"/>
      <c r="K135" s="39">
        <f t="shared" si="25"/>
        <v>549569.7</v>
      </c>
    </row>
    <row r="136" spans="1:11" ht="18.75" customHeight="1">
      <c r="A136" s="74" t="s">
        <v>133</v>
      </c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/>
      <c r="J136" s="41">
        <v>310148.7</v>
      </c>
      <c r="K136" s="42">
        <f t="shared" si="25"/>
        <v>805748.64</v>
      </c>
    </row>
    <row r="137" spans="1:11" ht="18.75" customHeight="1">
      <c r="A137" s="72"/>
      <c r="B137" s="48">
        <v>0</v>
      </c>
      <c r="C137" s="48">
        <v>0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0</v>
      </c>
      <c r="J137" s="48">
        <f>J108-J136</f>
        <v>0</v>
      </c>
      <c r="K137" s="49"/>
    </row>
    <row r="138" ht="18" customHeight="1">
      <c r="A138" s="72"/>
    </row>
    <row r="139" ht="18" customHeight="1">
      <c r="A139" s="72"/>
    </row>
    <row r="140" ht="18" customHeight="1">
      <c r="A140" s="72"/>
    </row>
    <row r="141" ht="18" customHeight="1"/>
    <row r="142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2018-06-06T17:05:06Z</dcterms:modified>
  <cp:category/>
  <cp:version/>
  <cp:contentType/>
  <cp:contentStatus/>
</cp:coreProperties>
</file>