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<sst xmlns="http://schemas.openxmlformats.org/spreadsheetml/2006/main" count="112" uniqueCount="110">
  <si>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</si>
  <si>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</si>
  <si>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</si>
  <si>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</si>
  <si>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</si>
  <si>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</si>
  <si>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</si>
  <si>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</si>
  <si>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</si>
  <si>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</si>
  <si>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</si>
  <si>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</si>
  <si>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</si>
  <si>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</si>
  <si>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</si>
  <si>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</si>
  <si>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</si>
  <si>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</si>
  <si>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</si>
  <si>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</si>
  <si>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</si>
  <si>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</si>
  <si>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</si>
  <si>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</si>
  <si>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</si>
  <si>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</si>
  <si>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</si>
  <si>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</si>
  <si>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</si>
  <si>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</si>
  <si>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</si>
  <si>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</si>
  <si>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</si>
  <si>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</si>
  <si>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</si>
  <si>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</si>
  <si>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</si>
  <si>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</si>
  <si>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</si>
  <si>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</si>
  <si>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</si>
  <si>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</si>
  <si>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</si>
  <si>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</si>
  <si>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</si>
  <si>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</si>
  <si>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</si>
  <si>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</si>
  <si>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</si>
  <si>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</si>
  <si>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</si>
  <si>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</si>
  <si>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</si>
  <si>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</si>
  <si>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</si>
  <si>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</si>
  <si>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</si>
  <si>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</si>
  <si>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</si>
  <si>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</si>
  <si>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</si>
  <si>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</si>
  <si>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</si>
  <si>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</si>
  <si>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</si>
  <si>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</si>
  <si>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</si>
  <si>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</si>
  <si>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</si>
  <si>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</si>
  <si>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</si>
  <si>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</si>
  <si>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</si>
  <si>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</si>
  <si>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</si>
  <si>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</si>
  <si>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</si>
  <si>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</si>
  <si>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</si>
  <si>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</si>
  <si>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</si>
  <si>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</si>
  <si>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</si>
  <si>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</si>
  <si>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</si>
  <si>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</si>
  <si>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</si>
  <si>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</si>
  <si>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</si>
  <si>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</si>
  <si>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</si>
  <si>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</si>
  <si>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</si>
  <si>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</si>
  <si>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</si>
  <si>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</si>
  <si>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</si>
  <si>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</si>
  <si>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</si>
  <si>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</si>
  <si>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</si>
  <si>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</si>
  <si>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</si>
  <si>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</si>
  <si>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</si>
  <si>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</si>
  <si>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</si>
  <si>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</si>
  <si>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</si>
  <si>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30/01/18 - VENCIMENTO 06/02/18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</si>
</sst>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434400</v>
      </c>
      <c r="C7" s="10">
        <f>C8+C20+C24</f>
        <v>322323</v>
      </c>
      <c r="D7" s="10">
        <f>D8+D20+D24</f>
        <v>332766</v>
      </c>
      <c r="E7" s="10">
        <f>E8+E20+E24</f>
        <v>52853</v>
      </c>
      <c r="F7" s="10">
        <f aca="true" t="shared" si="0" ref="F7:N7">F8+F20+F24</f>
        <v>286462</v>
      </c>
      <c r="G7" s="10">
        <f t="shared" si="0"/>
        <v>454039</v>
      </c>
      <c r="H7" s="10">
        <f>H8+H20+H24</f>
        <v>312503</v>
      </c>
      <c r="I7" s="10">
        <f>I8+I20+I24</f>
        <v>96734</v>
      </c>
      <c r="J7" s="10">
        <f>J8+J20+J24</f>
        <v>371672</v>
      </c>
      <c r="K7" s="10">
        <f>K8+K20+K24</f>
        <v>262639</v>
      </c>
      <c r="L7" s="10">
        <f>L8+L20+L24</f>
        <v>324105</v>
      </c>
      <c r="M7" s="10">
        <f t="shared" si="0"/>
        <v>131702</v>
      </c>
      <c r="N7" s="10">
        <f t="shared" si="0"/>
        <v>83190</v>
      </c>
      <c r="O7" s="10">
        <f>+O8+O20+O24</f>
        <v>3465388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223071</v>
      </c>
      <c r="C8" s="12">
        <f>+C9+C12+C16</f>
        <v>175648</v>
      </c>
      <c r="D8" s="12">
        <f>+D9+D12+D16</f>
        <v>196374</v>
      </c>
      <c r="E8" s="12">
        <f>+E9+E12+E16</f>
        <v>28005</v>
      </c>
      <c r="F8" s="12">
        <f aca="true" t="shared" si="1" ref="F8:N8">+F9+F12+F16</f>
        <v>158055</v>
      </c>
      <c r="G8" s="12">
        <f t="shared" si="1"/>
        <v>253022</v>
      </c>
      <c r="H8" s="12">
        <f>+H9+H12+H16</f>
        <v>165611</v>
      </c>
      <c r="I8" s="12">
        <f>+I9+I12+I16</f>
        <v>52407</v>
      </c>
      <c r="J8" s="12">
        <f>+J9+J12+J16</f>
        <v>206666</v>
      </c>
      <c r="K8" s="12">
        <f>+K9+K12+K16</f>
        <v>144707</v>
      </c>
      <c r="L8" s="12">
        <f>+L9+L12+L16</f>
        <v>165336</v>
      </c>
      <c r="M8" s="12">
        <f t="shared" si="1"/>
        <v>74954</v>
      </c>
      <c r="N8" s="12">
        <f t="shared" si="1"/>
        <v>49720</v>
      </c>
      <c r="O8" s="12">
        <f>SUM(B8:N8)</f>
        <v>1893576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21738</v>
      </c>
      <c r="C9" s="14">
        <v>21848</v>
      </c>
      <c r="D9" s="14">
        <v>15623</v>
      </c>
      <c r="E9" s="14">
        <v>2339</v>
      </c>
      <c r="F9" s="14">
        <v>13508</v>
      </c>
      <c r="G9" s="14">
        <v>23662</v>
      </c>
      <c r="H9" s="14">
        <v>20455</v>
      </c>
      <c r="I9" s="14">
        <v>6651</v>
      </c>
      <c r="J9" s="14">
        <v>13848</v>
      </c>
      <c r="K9" s="14">
        <v>16865</v>
      </c>
      <c r="L9" s="14">
        <v>13567</v>
      </c>
      <c r="M9" s="14">
        <v>8814</v>
      </c>
      <c r="N9" s="14">
        <v>6230</v>
      </c>
      <c r="O9" s="12">
        <f aca="true" t="shared" si="2" ref="O9:O19">SUM(B9:N9)</f>
        <v>185148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21738</v>
      </c>
      <c r="C10" s="14">
        <f>+C9-C11</f>
        <v>21848</v>
      </c>
      <c r="D10" s="14">
        <f>+D9-D11</f>
        <v>15623</v>
      </c>
      <c r="E10" s="14">
        <f>+E9-E11</f>
        <v>2339</v>
      </c>
      <c r="F10" s="14">
        <f aca="true" t="shared" si="3" ref="F10:N10">+F9-F11</f>
        <v>13508</v>
      </c>
      <c r="G10" s="14">
        <f t="shared" si="3"/>
        <v>23662</v>
      </c>
      <c r="H10" s="14">
        <f>+H9-H11</f>
        <v>20455</v>
      </c>
      <c r="I10" s="14">
        <f>+I9-I11</f>
        <v>6651</v>
      </c>
      <c r="J10" s="14">
        <f>+J9-J11</f>
        <v>13848</v>
      </c>
      <c r="K10" s="14">
        <f>+K9-K11</f>
        <v>16865</v>
      </c>
      <c r="L10" s="14">
        <f>+L9-L11</f>
        <v>13567</v>
      </c>
      <c r="M10" s="14">
        <f t="shared" si="3"/>
        <v>8814</v>
      </c>
      <c r="N10" s="14">
        <f t="shared" si="3"/>
        <v>6230</v>
      </c>
      <c r="O10" s="12">
        <f t="shared" si="2"/>
        <v>185148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190817</v>
      </c>
      <c r="C12" s="14">
        <f>C13+C14+C15</f>
        <v>145934</v>
      </c>
      <c r="D12" s="14">
        <f>D13+D14+D15</f>
        <v>171734</v>
      </c>
      <c r="E12" s="14">
        <f>E13+E14+E15</f>
        <v>24426</v>
      </c>
      <c r="F12" s="14">
        <f aca="true" t="shared" si="4" ref="F12:N12">F13+F14+F15</f>
        <v>137072</v>
      </c>
      <c r="G12" s="14">
        <f t="shared" si="4"/>
        <v>216234</v>
      </c>
      <c r="H12" s="14">
        <f>H13+H14+H15</f>
        <v>137637</v>
      </c>
      <c r="I12" s="14">
        <f>I13+I14+I15</f>
        <v>43392</v>
      </c>
      <c r="J12" s="14">
        <f>J13+J14+J15</f>
        <v>182504</v>
      </c>
      <c r="K12" s="14">
        <f>K13+K14+K15</f>
        <v>121188</v>
      </c>
      <c r="L12" s="14">
        <f>L13+L14+L15</f>
        <v>143357</v>
      </c>
      <c r="M12" s="14">
        <f t="shared" si="4"/>
        <v>63011</v>
      </c>
      <c r="N12" s="14">
        <f t="shared" si="4"/>
        <v>41751</v>
      </c>
      <c r="O12" s="12">
        <f t="shared" si="2"/>
        <v>1619057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102480</v>
      </c>
      <c r="C13" s="14">
        <v>79584</v>
      </c>
      <c r="D13" s="14">
        <v>87453</v>
      </c>
      <c r="E13" s="14">
        <v>13227</v>
      </c>
      <c r="F13" s="14">
        <v>71715</v>
      </c>
      <c r="G13" s="14">
        <v>114555</v>
      </c>
      <c r="H13" s="14">
        <v>76623</v>
      </c>
      <c r="I13" s="14">
        <v>24293</v>
      </c>
      <c r="J13" s="14">
        <v>99918</v>
      </c>
      <c r="K13" s="14">
        <v>64514</v>
      </c>
      <c r="L13" s="14">
        <v>76867</v>
      </c>
      <c r="M13" s="14">
        <v>32857</v>
      </c>
      <c r="N13" s="14">
        <v>21207</v>
      </c>
      <c r="O13" s="12">
        <f t="shared" si="2"/>
        <v>865293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87344</v>
      </c>
      <c r="C14" s="14">
        <v>65178</v>
      </c>
      <c r="D14" s="14">
        <v>83721</v>
      </c>
      <c r="E14" s="14">
        <v>11052</v>
      </c>
      <c r="F14" s="14">
        <v>64606</v>
      </c>
      <c r="G14" s="14">
        <v>99961</v>
      </c>
      <c r="H14" s="14">
        <v>60139</v>
      </c>
      <c r="I14" s="14">
        <v>18805</v>
      </c>
      <c r="J14" s="14">
        <v>81956</v>
      </c>
      <c r="K14" s="14">
        <v>55983</v>
      </c>
      <c r="L14" s="14">
        <v>65866</v>
      </c>
      <c r="M14" s="14">
        <v>29779</v>
      </c>
      <c r="N14" s="14">
        <v>20364</v>
      </c>
      <c r="O14" s="12">
        <f t="shared" si="2"/>
        <v>744754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993</v>
      </c>
      <c r="C15" s="14">
        <v>1172</v>
      </c>
      <c r="D15" s="14">
        <v>560</v>
      </c>
      <c r="E15" s="14">
        <v>147</v>
      </c>
      <c r="F15" s="14">
        <v>751</v>
      </c>
      <c r="G15" s="14">
        <v>1718</v>
      </c>
      <c r="H15" s="14">
        <v>875</v>
      </c>
      <c r="I15" s="14">
        <v>294</v>
      </c>
      <c r="J15" s="14">
        <v>630</v>
      </c>
      <c r="K15" s="14">
        <v>691</v>
      </c>
      <c r="L15" s="14">
        <v>624</v>
      </c>
      <c r="M15" s="14">
        <v>375</v>
      </c>
      <c r="N15" s="14">
        <v>180</v>
      </c>
      <c r="O15" s="12">
        <f t="shared" si="2"/>
        <v>9010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10516</v>
      </c>
      <c r="C16" s="14">
        <f>C17+C18+C19</f>
        <v>7866</v>
      </c>
      <c r="D16" s="14">
        <f>D17+D18+D19</f>
        <v>9017</v>
      </c>
      <c r="E16" s="14">
        <f>E17+E18+E19</f>
        <v>1240</v>
      </c>
      <c r="F16" s="14">
        <f aca="true" t="shared" si="5" ref="F16:N16">F17+F18+F19</f>
        <v>7475</v>
      </c>
      <c r="G16" s="14">
        <f t="shared" si="5"/>
        <v>13126</v>
      </c>
      <c r="H16" s="14">
        <f>H17+H18+H19</f>
        <v>7519</v>
      </c>
      <c r="I16" s="14">
        <f>I17+I18+I19</f>
        <v>2364</v>
      </c>
      <c r="J16" s="14">
        <f>J17+J18+J19</f>
        <v>10314</v>
      </c>
      <c r="K16" s="14">
        <f>K17+K18+K19</f>
        <v>6654</v>
      </c>
      <c r="L16" s="14">
        <f>L17+L18+L19</f>
        <v>8412</v>
      </c>
      <c r="M16" s="14">
        <f t="shared" si="5"/>
        <v>3129</v>
      </c>
      <c r="N16" s="14">
        <f t="shared" si="5"/>
        <v>1739</v>
      </c>
      <c r="O16" s="12">
        <f t="shared" si="2"/>
        <v>89371</v>
      </c>
    </row>
    <row r="17" spans="1:26" ht="18.75" customHeight="1">
      <c r="A17" s="15" t="s">
        <v>16</v>
      </c>
      <c r="B17" s="14">
        <v>10451</v>
      </c>
      <c r="C17" s="14">
        <v>7820</v>
      </c>
      <c r="D17" s="14">
        <v>8983</v>
      </c>
      <c r="E17" s="14">
        <v>1234</v>
      </c>
      <c r="F17" s="14">
        <v>7430</v>
      </c>
      <c r="G17" s="14">
        <v>13060</v>
      </c>
      <c r="H17" s="14">
        <v>7479</v>
      </c>
      <c r="I17" s="14">
        <v>2351</v>
      </c>
      <c r="J17" s="14">
        <v>10269</v>
      </c>
      <c r="K17" s="14">
        <v>6606</v>
      </c>
      <c r="L17" s="14">
        <v>8342</v>
      </c>
      <c r="M17" s="14">
        <v>3110</v>
      </c>
      <c r="N17" s="14">
        <v>1728</v>
      </c>
      <c r="O17" s="12">
        <f t="shared" si="2"/>
        <v>88863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52</v>
      </c>
      <c r="C18" s="14">
        <v>37</v>
      </c>
      <c r="D18" s="14">
        <v>26</v>
      </c>
      <c r="E18" s="14">
        <v>6</v>
      </c>
      <c r="F18" s="14">
        <v>38</v>
      </c>
      <c r="G18" s="14">
        <v>49</v>
      </c>
      <c r="H18" s="14">
        <v>31</v>
      </c>
      <c r="I18" s="14">
        <v>9</v>
      </c>
      <c r="J18" s="14">
        <v>42</v>
      </c>
      <c r="K18" s="14">
        <v>47</v>
      </c>
      <c r="L18" s="14">
        <v>67</v>
      </c>
      <c r="M18" s="14">
        <v>15</v>
      </c>
      <c r="N18" s="14">
        <v>11</v>
      </c>
      <c r="O18" s="12">
        <f t="shared" si="2"/>
        <v>430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13</v>
      </c>
      <c r="C19" s="14">
        <v>9</v>
      </c>
      <c r="D19" s="14">
        <v>8</v>
      </c>
      <c r="E19" s="14">
        <v>0</v>
      </c>
      <c r="F19" s="14">
        <v>7</v>
      </c>
      <c r="G19" s="14">
        <v>17</v>
      </c>
      <c r="H19" s="14">
        <v>9</v>
      </c>
      <c r="I19" s="14">
        <v>4</v>
      </c>
      <c r="J19" s="14">
        <v>3</v>
      </c>
      <c r="K19" s="14">
        <v>1</v>
      </c>
      <c r="L19" s="14">
        <v>3</v>
      </c>
      <c r="M19" s="14">
        <v>4</v>
      </c>
      <c r="N19" s="14">
        <v>0</v>
      </c>
      <c r="O19" s="12">
        <f t="shared" si="2"/>
        <v>78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144512</v>
      </c>
      <c r="C20" s="18">
        <f>C21+C22+C23</f>
        <v>88949</v>
      </c>
      <c r="D20" s="18">
        <f>D21+D22+D23</f>
        <v>82123</v>
      </c>
      <c r="E20" s="18">
        <f>E21+E22+E23</f>
        <v>13460</v>
      </c>
      <c r="F20" s="18">
        <f aca="true" t="shared" si="6" ref="F20:N20">F21+F22+F23</f>
        <v>75405</v>
      </c>
      <c r="G20" s="18">
        <f t="shared" si="6"/>
        <v>116719</v>
      </c>
      <c r="H20" s="18">
        <f>H21+H22+H23</f>
        <v>92930</v>
      </c>
      <c r="I20" s="18">
        <f>I21+I22+I23</f>
        <v>27328</v>
      </c>
      <c r="J20" s="18">
        <f>J21+J22+J23</f>
        <v>115119</v>
      </c>
      <c r="K20" s="18">
        <f>K21+K22+K23</f>
        <v>75610</v>
      </c>
      <c r="L20" s="18">
        <f>L21+L22+L23</f>
        <v>115376</v>
      </c>
      <c r="M20" s="18">
        <f t="shared" si="6"/>
        <v>42485</v>
      </c>
      <c r="N20" s="18">
        <f t="shared" si="6"/>
        <v>25387</v>
      </c>
      <c r="O20" s="12">
        <f aca="true" t="shared" si="7" ref="O20:O26">SUM(B20:N20)</f>
        <v>1015403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84451</v>
      </c>
      <c r="C21" s="14">
        <v>55362</v>
      </c>
      <c r="D21" s="14">
        <v>48602</v>
      </c>
      <c r="E21" s="14">
        <v>8375</v>
      </c>
      <c r="F21" s="14">
        <v>45704</v>
      </c>
      <c r="G21" s="14">
        <v>71607</v>
      </c>
      <c r="H21" s="14">
        <v>57858</v>
      </c>
      <c r="I21" s="14">
        <v>17206</v>
      </c>
      <c r="J21" s="14">
        <v>70754</v>
      </c>
      <c r="K21" s="14">
        <v>45150</v>
      </c>
      <c r="L21" s="14">
        <v>66550</v>
      </c>
      <c r="M21" s="14">
        <v>24638</v>
      </c>
      <c r="N21" s="14">
        <v>14274</v>
      </c>
      <c r="O21" s="12">
        <f t="shared" si="7"/>
        <v>610531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59546</v>
      </c>
      <c r="C22" s="14">
        <v>33149</v>
      </c>
      <c r="D22" s="14">
        <v>33303</v>
      </c>
      <c r="E22" s="14">
        <v>5026</v>
      </c>
      <c r="F22" s="14">
        <v>29382</v>
      </c>
      <c r="G22" s="14">
        <v>44486</v>
      </c>
      <c r="H22" s="14">
        <v>34725</v>
      </c>
      <c r="I22" s="14">
        <v>10011</v>
      </c>
      <c r="J22" s="14">
        <v>44024</v>
      </c>
      <c r="K22" s="14">
        <v>30183</v>
      </c>
      <c r="L22" s="14">
        <v>48495</v>
      </c>
      <c r="M22" s="14">
        <v>17675</v>
      </c>
      <c r="N22" s="14">
        <v>11028</v>
      </c>
      <c r="O22" s="12">
        <f t="shared" si="7"/>
        <v>401033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515</v>
      </c>
      <c r="C23" s="14">
        <v>438</v>
      </c>
      <c r="D23" s="14">
        <v>218</v>
      </c>
      <c r="E23" s="14">
        <v>59</v>
      </c>
      <c r="F23" s="14">
        <v>319</v>
      </c>
      <c r="G23" s="14">
        <v>626</v>
      </c>
      <c r="H23" s="14">
        <v>347</v>
      </c>
      <c r="I23" s="14">
        <v>111</v>
      </c>
      <c r="J23" s="14">
        <v>341</v>
      </c>
      <c r="K23" s="14">
        <v>277</v>
      </c>
      <c r="L23" s="14">
        <v>331</v>
      </c>
      <c r="M23" s="14">
        <v>172</v>
      </c>
      <c r="N23" s="14">
        <v>85</v>
      </c>
      <c r="O23" s="12">
        <f t="shared" si="7"/>
        <v>3839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66817</v>
      </c>
      <c r="C24" s="14">
        <f>C25+C26</f>
        <v>57726</v>
      </c>
      <c r="D24" s="14">
        <f>D25+D26</f>
        <v>54269</v>
      </c>
      <c r="E24" s="14">
        <f>E25+E26</f>
        <v>11388</v>
      </c>
      <c r="F24" s="14">
        <f aca="true" t="shared" si="8" ref="F24:N24">F25+F26</f>
        <v>53002</v>
      </c>
      <c r="G24" s="14">
        <f t="shared" si="8"/>
        <v>84298</v>
      </c>
      <c r="H24" s="14">
        <f>H25+H26</f>
        <v>53962</v>
      </c>
      <c r="I24" s="14">
        <f>I25+I26</f>
        <v>16999</v>
      </c>
      <c r="J24" s="14">
        <f>J25+J26</f>
        <v>49887</v>
      </c>
      <c r="K24" s="14">
        <f>K25+K26</f>
        <v>42322</v>
      </c>
      <c r="L24" s="14">
        <f>L25+L26</f>
        <v>43393</v>
      </c>
      <c r="M24" s="14">
        <f t="shared" si="8"/>
        <v>14263</v>
      </c>
      <c r="N24" s="14">
        <f t="shared" si="8"/>
        <v>8083</v>
      </c>
      <c r="O24" s="12">
        <f t="shared" si="7"/>
        <v>556409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66805</v>
      </c>
      <c r="C25" s="14">
        <v>57722</v>
      </c>
      <c r="D25" s="14">
        <v>54264</v>
      </c>
      <c r="E25" s="14">
        <v>11387</v>
      </c>
      <c r="F25" s="14">
        <v>52997</v>
      </c>
      <c r="G25" s="14">
        <v>84297</v>
      </c>
      <c r="H25" s="14">
        <v>53961</v>
      </c>
      <c r="I25" s="14">
        <v>16999</v>
      </c>
      <c r="J25" s="14">
        <v>49886</v>
      </c>
      <c r="K25" s="14">
        <v>42317</v>
      </c>
      <c r="L25" s="14">
        <v>43392</v>
      </c>
      <c r="M25" s="14">
        <v>14262</v>
      </c>
      <c r="N25" s="14">
        <v>8081</v>
      </c>
      <c r="O25" s="12">
        <f t="shared" si="7"/>
        <v>556370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12</v>
      </c>
      <c r="C26" s="14">
        <v>4</v>
      </c>
      <c r="D26" s="14">
        <v>5</v>
      </c>
      <c r="E26" s="14">
        <v>1</v>
      </c>
      <c r="F26" s="14">
        <v>5</v>
      </c>
      <c r="G26" s="14">
        <v>1</v>
      </c>
      <c r="H26" s="14">
        <v>1</v>
      </c>
      <c r="I26" s="14">
        <v>0</v>
      </c>
      <c r="J26" s="14">
        <v>1</v>
      </c>
      <c r="K26" s="14">
        <v>5</v>
      </c>
      <c r="L26" s="14">
        <v>1</v>
      </c>
      <c r="M26" s="14">
        <v>1</v>
      </c>
      <c r="N26" s="14">
        <v>2</v>
      </c>
      <c r="O26" s="12">
        <f t="shared" si="7"/>
        <v>39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912642.491824</v>
      </c>
      <c r="C36" s="60">
        <f aca="true" t="shared" si="11" ref="C36:N36">C37+C38+C39+C40</f>
        <v>654971.2691515</v>
      </c>
      <c r="D36" s="60">
        <f t="shared" si="11"/>
        <v>632174.7065383</v>
      </c>
      <c r="E36" s="60">
        <f t="shared" si="11"/>
        <v>137425.5311952</v>
      </c>
      <c r="F36" s="60">
        <f t="shared" si="11"/>
        <v>625199.6495271</v>
      </c>
      <c r="G36" s="60">
        <f t="shared" si="11"/>
        <v>789879.2872000001</v>
      </c>
      <c r="H36" s="60">
        <f t="shared" si="11"/>
        <v>639662.2455</v>
      </c>
      <c r="I36" s="60">
        <f>I37+I38+I39+I40</f>
        <v>192671.8493468</v>
      </c>
      <c r="J36" s="60">
        <f>J37+J38+J39+J40</f>
        <v>739499.3673296</v>
      </c>
      <c r="K36" s="60">
        <f>K37+K38+K39+K40</f>
        <v>588456.9134177</v>
      </c>
      <c r="L36" s="60">
        <f>L37+L38+L39+L40</f>
        <v>694232.9744648</v>
      </c>
      <c r="M36" s="60">
        <f t="shared" si="11"/>
        <v>335317.95659385994</v>
      </c>
      <c r="N36" s="60">
        <f t="shared" si="11"/>
        <v>206005.21940640002</v>
      </c>
      <c r="O36" s="60">
        <f>O37+O38+O39+O40</f>
        <v>7148139.46149526</v>
      </c>
    </row>
    <row r="37" spans="1:15" ht="18.75" customHeight="1">
      <c r="A37" s="57" t="s">
        <v>50</v>
      </c>
      <c r="B37" s="54">
        <f aca="true" t="shared" si="12" ref="B37:N37">B29*B7</f>
        <v>907418.16</v>
      </c>
      <c r="C37" s="54">
        <f t="shared" si="12"/>
        <v>650447.8139999999</v>
      </c>
      <c r="D37" s="54">
        <f t="shared" si="12"/>
        <v>621673.4412</v>
      </c>
      <c r="E37" s="54">
        <f t="shared" si="12"/>
        <v>137111.25259999998</v>
      </c>
      <c r="F37" s="54">
        <f t="shared" si="12"/>
        <v>624859.5606</v>
      </c>
      <c r="G37" s="54">
        <f t="shared" si="12"/>
        <v>785442.0661</v>
      </c>
      <c r="H37" s="54">
        <f t="shared" si="12"/>
        <v>635662.3523</v>
      </c>
      <c r="I37" s="54">
        <f>I29*I7</f>
        <v>192558.7004</v>
      </c>
      <c r="J37" s="54">
        <f>J29*J7</f>
        <v>734423.872</v>
      </c>
      <c r="K37" s="54">
        <f>K29*K7</f>
        <v>584503.0945</v>
      </c>
      <c r="L37" s="54">
        <f>L29*L7</f>
        <v>689598.2085</v>
      </c>
      <c r="M37" s="54">
        <f t="shared" si="12"/>
        <v>332679.252</v>
      </c>
      <c r="N37" s="54">
        <f t="shared" si="12"/>
        <v>205895.25</v>
      </c>
      <c r="O37" s="56">
        <f>SUM(B37:N37)</f>
        <v>7102273.0242</v>
      </c>
    </row>
    <row r="38" spans="1:15" ht="18.75" customHeight="1">
      <c r="A38" s="57" t="s">
        <v>51</v>
      </c>
      <c r="B38" s="54">
        <f aca="true" t="shared" si="13" ref="B38:N38">B30*B7</f>
        <v>-2690.908176</v>
      </c>
      <c r="C38" s="54">
        <f t="shared" si="13"/>
        <v>-1891.8748484999999</v>
      </c>
      <c r="D38" s="54">
        <f t="shared" si="13"/>
        <v>-1846.8346617</v>
      </c>
      <c r="E38" s="54">
        <f t="shared" si="13"/>
        <v>-332.0014048</v>
      </c>
      <c r="F38" s="54">
        <f t="shared" si="13"/>
        <v>-1821.3110729</v>
      </c>
      <c r="G38" s="54">
        <f t="shared" si="13"/>
        <v>-2315.5989</v>
      </c>
      <c r="H38" s="54">
        <f t="shared" si="13"/>
        <v>-1750.0167999999999</v>
      </c>
      <c r="I38" s="54">
        <f>I30*I7</f>
        <v>-541.6910532</v>
      </c>
      <c r="J38" s="54">
        <f>J30*J7</f>
        <v>-2114.1446704</v>
      </c>
      <c r="K38" s="54">
        <f>K30*K7</f>
        <v>-1671.8810823000001</v>
      </c>
      <c r="L38" s="54">
        <f>L30*L7</f>
        <v>-2025.7340351999999</v>
      </c>
      <c r="M38" s="54">
        <f t="shared" si="13"/>
        <v>-970.4554061399999</v>
      </c>
      <c r="N38" s="54">
        <f t="shared" si="13"/>
        <v>-609.0705936</v>
      </c>
      <c r="O38" s="25">
        <f>SUM(B38:N38)</f>
        <v>-20581.52270474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-86952</v>
      </c>
      <c r="C42" s="25">
        <f aca="true" t="shared" si="15" ref="C42:N42">+C43+C46+C58+C59</f>
        <v>-87392</v>
      </c>
      <c r="D42" s="25">
        <f t="shared" si="15"/>
        <v>-62992</v>
      </c>
      <c r="E42" s="25">
        <f t="shared" si="15"/>
        <v>-9356</v>
      </c>
      <c r="F42" s="25">
        <f t="shared" si="15"/>
        <v>-54532</v>
      </c>
      <c r="G42" s="25">
        <f t="shared" si="15"/>
        <v>-95148</v>
      </c>
      <c r="H42" s="25">
        <f t="shared" si="15"/>
        <v>-82320</v>
      </c>
      <c r="I42" s="25">
        <f>+I43+I46+I58+I59</f>
        <v>-27604</v>
      </c>
      <c r="J42" s="25">
        <f>+J43+J46+J58+J59</f>
        <v>-55392</v>
      </c>
      <c r="K42" s="25">
        <f>+K43+K46+K58+K59</f>
        <v>-67460</v>
      </c>
      <c r="L42" s="25">
        <f>+L43+L46+L58+L59</f>
        <v>-54268</v>
      </c>
      <c r="M42" s="25">
        <f t="shared" si="15"/>
        <v>-35256</v>
      </c>
      <c r="N42" s="25">
        <f t="shared" si="15"/>
        <v>-24920</v>
      </c>
      <c r="O42" s="25">
        <f>+O43+O46+O58+O59</f>
        <v>-743592</v>
      </c>
    </row>
    <row r="43" spans="1:15" ht="18.75" customHeight="1">
      <c r="A43" s="17" t="s">
        <v>55</v>
      </c>
      <c r="B43" s="26">
        <f>B44+B45</f>
        <v>-86952</v>
      </c>
      <c r="C43" s="26">
        <f>C44+C45</f>
        <v>-87392</v>
      </c>
      <c r="D43" s="26">
        <f>D44+D45</f>
        <v>-62492</v>
      </c>
      <c r="E43" s="26">
        <f>E44+E45</f>
        <v>-9356</v>
      </c>
      <c r="F43" s="26">
        <f aca="true" t="shared" si="16" ref="F43:N43">F44+F45</f>
        <v>-54032</v>
      </c>
      <c r="G43" s="26">
        <f t="shared" si="16"/>
        <v>-94648</v>
      </c>
      <c r="H43" s="26">
        <f t="shared" si="16"/>
        <v>-81820</v>
      </c>
      <c r="I43" s="26">
        <f>I44+I45</f>
        <v>-26604</v>
      </c>
      <c r="J43" s="26">
        <f>J44+J45</f>
        <v>-55392</v>
      </c>
      <c r="K43" s="26">
        <f>K44+K45</f>
        <v>-67460</v>
      </c>
      <c r="L43" s="26">
        <f>L44+L45</f>
        <v>-54268</v>
      </c>
      <c r="M43" s="26">
        <f t="shared" si="16"/>
        <v>-35256</v>
      </c>
      <c r="N43" s="26">
        <f t="shared" si="16"/>
        <v>-24920</v>
      </c>
      <c r="O43" s="25">
        <f aca="true" t="shared" si="17" ref="O43:O59">SUM(B43:N43)</f>
        <v>-740592</v>
      </c>
    </row>
    <row r="44" spans="1:26" ht="18.75" customHeight="1">
      <c r="A44" s="13" t="s">
        <v>56</v>
      </c>
      <c r="B44" s="20">
        <f>ROUND(-B9*$D$3,2)</f>
        <v>-86952</v>
      </c>
      <c r="C44" s="20">
        <f>ROUND(-C9*$D$3,2)</f>
        <v>-87392</v>
      </c>
      <c r="D44" s="20">
        <f>ROUND(-D9*$D$3,2)</f>
        <v>-62492</v>
      </c>
      <c r="E44" s="20">
        <f>ROUND(-E9*$D$3,2)</f>
        <v>-9356</v>
      </c>
      <c r="F44" s="20">
        <f aca="true" t="shared" si="18" ref="F44:N44">ROUND(-F9*$D$3,2)</f>
        <v>-54032</v>
      </c>
      <c r="G44" s="20">
        <f t="shared" si="18"/>
        <v>-94648</v>
      </c>
      <c r="H44" s="20">
        <f t="shared" si="18"/>
        <v>-81820</v>
      </c>
      <c r="I44" s="20">
        <f>ROUND(-I9*$D$3,2)</f>
        <v>-26604</v>
      </c>
      <c r="J44" s="20">
        <f>ROUND(-J9*$D$3,2)</f>
        <v>-55392</v>
      </c>
      <c r="K44" s="20">
        <f>ROUND(-K9*$D$3,2)</f>
        <v>-67460</v>
      </c>
      <c r="L44" s="20">
        <f>ROUND(-L9*$D$3,2)</f>
        <v>-54268</v>
      </c>
      <c r="M44" s="20">
        <f t="shared" si="18"/>
        <v>-35256</v>
      </c>
      <c r="N44" s="20">
        <f t="shared" si="18"/>
        <v>-24920</v>
      </c>
      <c r="O44" s="46">
        <f t="shared" si="17"/>
        <v>-740592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7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  <c r="Q60" s="77"/>
    </row>
    <row r="61" spans="1:26" ht="15.75">
      <c r="A61" s="2" t="s">
        <v>68</v>
      </c>
      <c r="B61" s="29">
        <f aca="true" t="shared" si="21" ref="B61:N61">+B36+B42</f>
        <v>825690.491824</v>
      </c>
      <c r="C61" s="29">
        <f t="shared" si="21"/>
        <v>567579.2691515</v>
      </c>
      <c r="D61" s="29">
        <f t="shared" si="21"/>
        <v>569182.7065383</v>
      </c>
      <c r="E61" s="29">
        <f t="shared" si="21"/>
        <v>128069.53119519999</v>
      </c>
      <c r="F61" s="29">
        <f t="shared" si="21"/>
        <v>570667.6495271</v>
      </c>
      <c r="G61" s="29">
        <f t="shared" si="21"/>
        <v>694731.2872000001</v>
      </c>
      <c r="H61" s="29">
        <f t="shared" si="21"/>
        <v>557342.2455</v>
      </c>
      <c r="I61" s="29">
        <f t="shared" si="21"/>
        <v>165067.8493468</v>
      </c>
      <c r="J61" s="29">
        <f>+J36+J42</f>
        <v>684107.3673296</v>
      </c>
      <c r="K61" s="29">
        <f>+K36+K42</f>
        <v>520996.9134177</v>
      </c>
      <c r="L61" s="29">
        <f>+L36+L42</f>
        <v>639964.9744648</v>
      </c>
      <c r="M61" s="29">
        <f t="shared" si="21"/>
        <v>300061.95659385994</v>
      </c>
      <c r="N61" s="29">
        <f t="shared" si="21"/>
        <v>181085.21940640002</v>
      </c>
      <c r="O61" s="29">
        <f>SUM(B61:N61)</f>
        <v>6404547.46149526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825690.49</v>
      </c>
      <c r="C64" s="36">
        <f aca="true" t="shared" si="22" ref="C64:N64">SUM(C65:C78)</f>
        <v>567579.27</v>
      </c>
      <c r="D64" s="36">
        <f t="shared" si="22"/>
        <v>569182.71</v>
      </c>
      <c r="E64" s="36">
        <f t="shared" si="22"/>
        <v>128069.53</v>
      </c>
      <c r="F64" s="36">
        <f t="shared" si="22"/>
        <v>570667.65</v>
      </c>
      <c r="G64" s="36">
        <f t="shared" si="22"/>
        <v>694731.29</v>
      </c>
      <c r="H64" s="36">
        <f t="shared" si="22"/>
        <v>557342.24</v>
      </c>
      <c r="I64" s="36">
        <f t="shared" si="22"/>
        <v>165067.85</v>
      </c>
      <c r="J64" s="36">
        <f t="shared" si="22"/>
        <v>684107.37</v>
      </c>
      <c r="K64" s="36">
        <f t="shared" si="22"/>
        <v>520996.91</v>
      </c>
      <c r="L64" s="36">
        <f t="shared" si="22"/>
        <v>639964.98</v>
      </c>
      <c r="M64" s="36">
        <f t="shared" si="22"/>
        <v>300061.95</v>
      </c>
      <c r="N64" s="36">
        <f t="shared" si="22"/>
        <v>181085.22</v>
      </c>
      <c r="O64" s="29">
        <f>SUM(O65:O78)</f>
        <v>6404547.459999999</v>
      </c>
    </row>
    <row r="65" spans="1:16" ht="18.75" customHeight="1">
      <c r="A65" s="17" t="s">
        <v>70</v>
      </c>
      <c r="B65" s="36">
        <v>156149.52</v>
      </c>
      <c r="C65" s="36">
        <v>164677.56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320827.07999999996</v>
      </c>
      <c r="P65"/>
    </row>
    <row r="66" spans="1:16" ht="18.75" customHeight="1">
      <c r="A66" s="17" t="s">
        <v>71</v>
      </c>
      <c r="B66" s="36">
        <v>669540.97</v>
      </c>
      <c r="C66" s="36">
        <v>402901.71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1072442.68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569182.71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569182.71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128069.53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128069.53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570667.65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570667.65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694731.29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694731.29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557342.24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557342.24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165067.85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165067.85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684107.37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684107.37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520996.91</v>
      </c>
      <c r="L74" s="35">
        <v>0</v>
      </c>
      <c r="M74" s="35">
        <v>0</v>
      </c>
      <c r="N74" s="35">
        <v>0</v>
      </c>
      <c r="O74" s="29">
        <f t="shared" si="23"/>
        <v>520996.91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639964.98</v>
      </c>
      <c r="M75" s="35">
        <v>0</v>
      </c>
      <c r="N75" s="61">
        <v>0</v>
      </c>
      <c r="O75" s="26">
        <f t="shared" si="23"/>
        <v>639964.98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300061.95</v>
      </c>
      <c r="N76" s="35">
        <v>0</v>
      </c>
      <c r="O76" s="29">
        <f t="shared" si="23"/>
        <v>300061.95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181085.22</v>
      </c>
      <c r="O77" s="26">
        <f t="shared" si="23"/>
        <v>181085.22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2.3422815535586308</v>
      </c>
      <c r="C82" s="44">
        <v>2.294745488958991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2.0396572821436867</v>
      </c>
      <c r="C83" s="44">
        <v>1.9250094446505466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1.8691453049238806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2.600146277320114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2.1824872043311156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1.7306632848720047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2.035676635104303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1.9917696915955094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1.9771635402440861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2.2272008856936707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2.129478762946576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2.5282832196463225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2.476321906556077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2018-02-05T16:34:38Z</dcterms:modified>
  <cp:category/>
  <cp:version/>
  <cp:contentType/>
  <cp:contentStatus/>
</cp:coreProperties>
</file>