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<sst xmlns="http://schemas.openxmlformats.org/spreadsheetml/2006/main" count="112" uniqueCount="110">
  <si>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</si>
  <si>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</si>
  <si>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</si>
  <si>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</si>
  <si>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</si>
  <si>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</si>
  <si>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</si>
  <si>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</si>
  <si>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</si>
  <si>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</si>
  <si>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</si>
  <si>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</si>
  <si>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</si>
  <si>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</si>
  <si>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</si>
  <si>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</si>
  <si>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</si>
  <si>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</si>
  <si>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</si>
  <si>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</si>
  <si>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</si>
  <si>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</si>
  <si>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</si>
  <si>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</si>
  <si>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</si>
  <si>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</si>
  <si>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</si>
  <si>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</si>
  <si>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</si>
  <si>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</si>
  <si>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</si>
  <si>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</si>
  <si>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</si>
  <si>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</si>
  <si>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</si>
  <si>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</si>
  <si>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</si>
  <si>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</si>
  <si>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</si>
  <si>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</si>
  <si>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</si>
  <si>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</si>
  <si>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</si>
  <si>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</si>
  <si>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</si>
  <si>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</si>
  <si>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</si>
  <si>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</si>
  <si>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</si>
  <si>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</si>
  <si>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</si>
  <si>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</si>
  <si>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</si>
  <si>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</si>
  <si>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</si>
  <si>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</si>
  <si>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</si>
  <si>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</si>
  <si>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</si>
  <si>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</si>
  <si>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</si>
  <si>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</si>
  <si>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</si>
  <si>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</si>
  <si>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</si>
  <si>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</si>
  <si>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</si>
  <si>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</si>
  <si>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</si>
  <si>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</si>
  <si>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</si>
  <si>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</si>
  <si>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</si>
  <si>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</si>
  <si>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</si>
  <si>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</si>
  <si>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</si>
  <si>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</si>
  <si>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</si>
  <si>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</si>
  <si>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</si>
  <si>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</si>
  <si>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</si>
  <si>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</si>
  <si>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</si>
  <si>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</si>
  <si>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</si>
  <si>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</si>
  <si>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</si>
  <si>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</si>
  <si>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</si>
  <si>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</si>
  <si>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</si>
  <si>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</si>
  <si>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</si>
  <si>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</si>
  <si>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</si>
  <si>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</si>
  <si>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</si>
  <si>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</si>
  <si>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</si>
  <si>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</si>
  <si>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</si>
  <si>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</si>
  <si>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</si>
  <si>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</si>
  <si>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</si>
  <si>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</si>
  <si>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</si>
  <si>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25/01/18 - VENCIMENTO 01/02/18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</si>
</sst>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237349</v>
      </c>
      <c r="C7" s="10">
        <f>C8+C20+C24</f>
        <v>160475</v>
      </c>
      <c r="D7" s="10">
        <f>D8+D20+D24</f>
        <v>192486</v>
      </c>
      <c r="E7" s="10">
        <f>E8+E20+E24</f>
        <v>26805</v>
      </c>
      <c r="F7" s="10">
        <f aca="true" t="shared" si="0" ref="F7:N7">F8+F20+F24</f>
        <v>163618</v>
      </c>
      <c r="G7" s="10">
        <f t="shared" si="0"/>
        <v>238227</v>
      </c>
      <c r="H7" s="10">
        <f>H8+H20+H24</f>
        <v>162513</v>
      </c>
      <c r="I7" s="10">
        <f>I8+I20+I24</f>
        <v>43017</v>
      </c>
      <c r="J7" s="10">
        <f>J8+J20+J24</f>
        <v>210746</v>
      </c>
      <c r="K7" s="10">
        <f>K8+K20+K24</f>
        <v>142877</v>
      </c>
      <c r="L7" s="10">
        <f>L8+L20+L24</f>
        <v>196628</v>
      </c>
      <c r="M7" s="10">
        <f t="shared" si="0"/>
        <v>66499</v>
      </c>
      <c r="N7" s="10">
        <f t="shared" si="0"/>
        <v>38738</v>
      </c>
      <c r="O7" s="10">
        <f>+O8+O20+O24</f>
        <v>1879978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126179</v>
      </c>
      <c r="C8" s="12">
        <f>+C9+C12+C16</f>
        <v>87742</v>
      </c>
      <c r="D8" s="12">
        <f>+D9+D12+D16</f>
        <v>112897</v>
      </c>
      <c r="E8" s="12">
        <f>+E9+E12+E16</f>
        <v>14008</v>
      </c>
      <c r="F8" s="12">
        <f aca="true" t="shared" si="1" ref="F8:N8">+F9+F12+F16</f>
        <v>89042</v>
      </c>
      <c r="G8" s="12">
        <f t="shared" si="1"/>
        <v>132897</v>
      </c>
      <c r="H8" s="12">
        <f>+H9+H12+H16</f>
        <v>87651</v>
      </c>
      <c r="I8" s="12">
        <f>+I9+I12+I16</f>
        <v>23183</v>
      </c>
      <c r="J8" s="12">
        <f>+J9+J12+J16</f>
        <v>114917</v>
      </c>
      <c r="K8" s="12">
        <f>+K9+K12+K16</f>
        <v>78109</v>
      </c>
      <c r="L8" s="12">
        <f>+L9+L12+L16</f>
        <v>100271</v>
      </c>
      <c r="M8" s="12">
        <f t="shared" si="1"/>
        <v>37447</v>
      </c>
      <c r="N8" s="12">
        <f t="shared" si="1"/>
        <v>23101</v>
      </c>
      <c r="O8" s="12">
        <f>SUM(B8:N8)</f>
        <v>1027444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16524</v>
      </c>
      <c r="C9" s="14">
        <v>13764</v>
      </c>
      <c r="D9" s="14">
        <v>11834</v>
      </c>
      <c r="E9" s="14">
        <v>1379</v>
      </c>
      <c r="F9" s="14">
        <v>9997</v>
      </c>
      <c r="G9" s="14">
        <v>17032</v>
      </c>
      <c r="H9" s="14">
        <v>14340</v>
      </c>
      <c r="I9" s="14">
        <v>3828</v>
      </c>
      <c r="J9" s="14">
        <v>10624</v>
      </c>
      <c r="K9" s="14">
        <v>11316</v>
      </c>
      <c r="L9" s="14">
        <v>10420</v>
      </c>
      <c r="M9" s="14">
        <v>5103</v>
      </c>
      <c r="N9" s="14">
        <v>3158</v>
      </c>
      <c r="O9" s="12">
        <f aca="true" t="shared" si="2" ref="O9:O19">SUM(B9:N9)</f>
        <v>129319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16524</v>
      </c>
      <c r="C10" s="14">
        <f>+C9-C11</f>
        <v>13764</v>
      </c>
      <c r="D10" s="14">
        <f>+D9-D11</f>
        <v>11834</v>
      </c>
      <c r="E10" s="14">
        <f>+E9-E11</f>
        <v>1379</v>
      </c>
      <c r="F10" s="14">
        <f aca="true" t="shared" si="3" ref="F10:N10">+F9-F11</f>
        <v>9997</v>
      </c>
      <c r="G10" s="14">
        <f t="shared" si="3"/>
        <v>17032</v>
      </c>
      <c r="H10" s="14">
        <f>+H9-H11</f>
        <v>14340</v>
      </c>
      <c r="I10" s="14">
        <f>+I9-I11</f>
        <v>3828</v>
      </c>
      <c r="J10" s="14">
        <f>+J9-J11</f>
        <v>10624</v>
      </c>
      <c r="K10" s="14">
        <f>+K9-K11</f>
        <v>11316</v>
      </c>
      <c r="L10" s="14">
        <f>+L9-L11</f>
        <v>10420</v>
      </c>
      <c r="M10" s="14">
        <f t="shared" si="3"/>
        <v>5103</v>
      </c>
      <c r="N10" s="14">
        <f t="shared" si="3"/>
        <v>3158</v>
      </c>
      <c r="O10" s="12">
        <f t="shared" si="2"/>
        <v>129319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102899</v>
      </c>
      <c r="C12" s="14">
        <f>C13+C14+C15</f>
        <v>69496</v>
      </c>
      <c r="D12" s="14">
        <f>D13+D14+D15</f>
        <v>95350</v>
      </c>
      <c r="E12" s="14">
        <f>E13+E14+E15</f>
        <v>11831</v>
      </c>
      <c r="F12" s="14">
        <f aca="true" t="shared" si="4" ref="F12:N12">F13+F14+F15</f>
        <v>74331</v>
      </c>
      <c r="G12" s="14">
        <f t="shared" si="4"/>
        <v>108561</v>
      </c>
      <c r="H12" s="14">
        <f>H13+H14+H15</f>
        <v>68912</v>
      </c>
      <c r="I12" s="14">
        <f>I13+I14+I15</f>
        <v>18215</v>
      </c>
      <c r="J12" s="14">
        <f>J13+J14+J15</f>
        <v>97637</v>
      </c>
      <c r="K12" s="14">
        <f>K13+K14+K15</f>
        <v>62529</v>
      </c>
      <c r="L12" s="14">
        <f>L13+L14+L15</f>
        <v>83792</v>
      </c>
      <c r="M12" s="14">
        <f t="shared" si="4"/>
        <v>30444</v>
      </c>
      <c r="N12" s="14">
        <f t="shared" si="4"/>
        <v>19083</v>
      </c>
      <c r="O12" s="12">
        <f t="shared" si="2"/>
        <v>843080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53493</v>
      </c>
      <c r="C13" s="14">
        <v>36628</v>
      </c>
      <c r="D13" s="14">
        <v>47756</v>
      </c>
      <c r="E13" s="14">
        <v>6254</v>
      </c>
      <c r="F13" s="14">
        <v>37617</v>
      </c>
      <c r="G13" s="14">
        <v>55439</v>
      </c>
      <c r="H13" s="14">
        <v>36910</v>
      </c>
      <c r="I13" s="14">
        <v>9431</v>
      </c>
      <c r="J13" s="14">
        <v>51703</v>
      </c>
      <c r="K13" s="14">
        <v>31873</v>
      </c>
      <c r="L13" s="14">
        <v>41583</v>
      </c>
      <c r="M13" s="14">
        <v>14501</v>
      </c>
      <c r="N13" s="14">
        <v>8853</v>
      </c>
      <c r="O13" s="12">
        <f t="shared" si="2"/>
        <v>432041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49000</v>
      </c>
      <c r="C14" s="14">
        <v>32415</v>
      </c>
      <c r="D14" s="14">
        <v>47335</v>
      </c>
      <c r="E14" s="14">
        <v>5513</v>
      </c>
      <c r="F14" s="14">
        <v>36404</v>
      </c>
      <c r="G14" s="14">
        <v>52437</v>
      </c>
      <c r="H14" s="14">
        <v>31697</v>
      </c>
      <c r="I14" s="14">
        <v>8695</v>
      </c>
      <c r="J14" s="14">
        <v>45650</v>
      </c>
      <c r="K14" s="14">
        <v>30346</v>
      </c>
      <c r="L14" s="14">
        <v>41956</v>
      </c>
      <c r="M14" s="14">
        <v>15784</v>
      </c>
      <c r="N14" s="14">
        <v>10158</v>
      </c>
      <c r="O14" s="12">
        <f t="shared" si="2"/>
        <v>407390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406</v>
      </c>
      <c r="C15" s="14">
        <v>453</v>
      </c>
      <c r="D15" s="14">
        <v>259</v>
      </c>
      <c r="E15" s="14">
        <v>64</v>
      </c>
      <c r="F15" s="14">
        <v>310</v>
      </c>
      <c r="G15" s="14">
        <v>685</v>
      </c>
      <c r="H15" s="14">
        <v>305</v>
      </c>
      <c r="I15" s="14">
        <v>89</v>
      </c>
      <c r="J15" s="14">
        <v>284</v>
      </c>
      <c r="K15" s="14">
        <v>310</v>
      </c>
      <c r="L15" s="14">
        <v>253</v>
      </c>
      <c r="M15" s="14">
        <v>159</v>
      </c>
      <c r="N15" s="14">
        <v>72</v>
      </c>
      <c r="O15" s="12">
        <f t="shared" si="2"/>
        <v>3649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6756</v>
      </c>
      <c r="C16" s="14">
        <f>C17+C18+C19</f>
        <v>4482</v>
      </c>
      <c r="D16" s="14">
        <f>D17+D18+D19</f>
        <v>5713</v>
      </c>
      <c r="E16" s="14">
        <f>E17+E18+E19</f>
        <v>798</v>
      </c>
      <c r="F16" s="14">
        <f aca="true" t="shared" si="5" ref="F16:N16">F17+F18+F19</f>
        <v>4714</v>
      </c>
      <c r="G16" s="14">
        <f t="shared" si="5"/>
        <v>7304</v>
      </c>
      <c r="H16" s="14">
        <f>H17+H18+H19</f>
        <v>4399</v>
      </c>
      <c r="I16" s="14">
        <f>I17+I18+I19</f>
        <v>1140</v>
      </c>
      <c r="J16" s="14">
        <f>J17+J18+J19</f>
        <v>6656</v>
      </c>
      <c r="K16" s="14">
        <f>K17+K18+K19</f>
        <v>4264</v>
      </c>
      <c r="L16" s="14">
        <f>L17+L18+L19</f>
        <v>6059</v>
      </c>
      <c r="M16" s="14">
        <f t="shared" si="5"/>
        <v>1900</v>
      </c>
      <c r="N16" s="14">
        <f t="shared" si="5"/>
        <v>860</v>
      </c>
      <c r="O16" s="12">
        <f t="shared" si="2"/>
        <v>55045</v>
      </c>
    </row>
    <row r="17" spans="1:26" ht="18.75" customHeight="1">
      <c r="A17" s="15" t="s">
        <v>16</v>
      </c>
      <c r="B17" s="14">
        <v>6713</v>
      </c>
      <c r="C17" s="14">
        <v>4458</v>
      </c>
      <c r="D17" s="14">
        <v>5681</v>
      </c>
      <c r="E17" s="14">
        <v>794</v>
      </c>
      <c r="F17" s="14">
        <v>4702</v>
      </c>
      <c r="G17" s="14">
        <v>7272</v>
      </c>
      <c r="H17" s="14">
        <v>4371</v>
      </c>
      <c r="I17" s="14">
        <v>1137</v>
      </c>
      <c r="J17" s="14">
        <v>6629</v>
      </c>
      <c r="K17" s="14">
        <v>4244</v>
      </c>
      <c r="L17" s="14">
        <v>6012</v>
      </c>
      <c r="M17" s="14">
        <v>1886</v>
      </c>
      <c r="N17" s="14">
        <v>853</v>
      </c>
      <c r="O17" s="12">
        <f t="shared" si="2"/>
        <v>54752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36</v>
      </c>
      <c r="C18" s="14">
        <v>22</v>
      </c>
      <c r="D18" s="14">
        <v>27</v>
      </c>
      <c r="E18" s="14">
        <v>4</v>
      </c>
      <c r="F18" s="14">
        <v>12</v>
      </c>
      <c r="G18" s="14">
        <v>24</v>
      </c>
      <c r="H18" s="14">
        <v>14</v>
      </c>
      <c r="I18" s="14">
        <v>2</v>
      </c>
      <c r="J18" s="14">
        <v>27</v>
      </c>
      <c r="K18" s="14">
        <v>15</v>
      </c>
      <c r="L18" s="14">
        <v>42</v>
      </c>
      <c r="M18" s="14">
        <v>12</v>
      </c>
      <c r="N18" s="14">
        <v>3</v>
      </c>
      <c r="O18" s="12">
        <f t="shared" si="2"/>
        <v>240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7</v>
      </c>
      <c r="C19" s="14">
        <v>2</v>
      </c>
      <c r="D19" s="14">
        <v>5</v>
      </c>
      <c r="E19" s="14">
        <v>0</v>
      </c>
      <c r="F19" s="14">
        <v>0</v>
      </c>
      <c r="G19" s="14">
        <v>8</v>
      </c>
      <c r="H19" s="14">
        <v>14</v>
      </c>
      <c r="I19" s="14">
        <v>1</v>
      </c>
      <c r="J19" s="14">
        <v>0</v>
      </c>
      <c r="K19" s="14">
        <v>5</v>
      </c>
      <c r="L19" s="14">
        <v>5</v>
      </c>
      <c r="M19" s="14">
        <v>2</v>
      </c>
      <c r="N19" s="14">
        <v>4</v>
      </c>
      <c r="O19" s="12">
        <f t="shared" si="2"/>
        <v>53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72868</v>
      </c>
      <c r="C20" s="18">
        <f>C21+C22+C23</f>
        <v>42611</v>
      </c>
      <c r="D20" s="18">
        <f>D21+D22+D23</f>
        <v>47274</v>
      </c>
      <c r="E20" s="18">
        <f>E21+E22+E23</f>
        <v>6867</v>
      </c>
      <c r="F20" s="18">
        <f aca="true" t="shared" si="6" ref="F20:N20">F21+F22+F23</f>
        <v>43786</v>
      </c>
      <c r="G20" s="18">
        <f t="shared" si="6"/>
        <v>59082</v>
      </c>
      <c r="H20" s="18">
        <f>H21+H22+H23</f>
        <v>45104</v>
      </c>
      <c r="I20" s="18">
        <f>I21+I22+I23</f>
        <v>11671</v>
      </c>
      <c r="J20" s="18">
        <f>J21+J22+J23</f>
        <v>66094</v>
      </c>
      <c r="K20" s="18">
        <f>K21+K22+K23</f>
        <v>39621</v>
      </c>
      <c r="L20" s="18">
        <f>L21+L22+L23</f>
        <v>70093</v>
      </c>
      <c r="M20" s="18">
        <f t="shared" si="6"/>
        <v>20936</v>
      </c>
      <c r="N20" s="18">
        <f t="shared" si="6"/>
        <v>11828</v>
      </c>
      <c r="O20" s="12">
        <f aca="true" t="shared" si="7" ref="O20:O26">SUM(B20:N20)</f>
        <v>537835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41781</v>
      </c>
      <c r="C21" s="14">
        <v>26428</v>
      </c>
      <c r="D21" s="14">
        <v>25415</v>
      </c>
      <c r="E21" s="14">
        <v>3924</v>
      </c>
      <c r="F21" s="14">
        <v>24978</v>
      </c>
      <c r="G21" s="14">
        <v>33690</v>
      </c>
      <c r="H21" s="14">
        <v>27513</v>
      </c>
      <c r="I21" s="14">
        <v>7106</v>
      </c>
      <c r="J21" s="14">
        <v>39134</v>
      </c>
      <c r="K21" s="14">
        <v>22932</v>
      </c>
      <c r="L21" s="14">
        <v>37953</v>
      </c>
      <c r="M21" s="14">
        <v>11665</v>
      </c>
      <c r="N21" s="14">
        <v>6393</v>
      </c>
      <c r="O21" s="12">
        <f t="shared" si="7"/>
        <v>308912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30895</v>
      </c>
      <c r="C22" s="14">
        <v>16043</v>
      </c>
      <c r="D22" s="14">
        <v>21753</v>
      </c>
      <c r="E22" s="14">
        <v>2924</v>
      </c>
      <c r="F22" s="14">
        <v>18690</v>
      </c>
      <c r="G22" s="14">
        <v>25141</v>
      </c>
      <c r="H22" s="14">
        <v>17472</v>
      </c>
      <c r="I22" s="14">
        <v>4530</v>
      </c>
      <c r="J22" s="14">
        <v>26839</v>
      </c>
      <c r="K22" s="14">
        <v>16562</v>
      </c>
      <c r="L22" s="14">
        <v>31977</v>
      </c>
      <c r="M22" s="14">
        <v>9202</v>
      </c>
      <c r="N22" s="14">
        <v>5395</v>
      </c>
      <c r="O22" s="12">
        <f t="shared" si="7"/>
        <v>227423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192</v>
      </c>
      <c r="C23" s="14">
        <v>140</v>
      </c>
      <c r="D23" s="14">
        <v>106</v>
      </c>
      <c r="E23" s="14">
        <v>19</v>
      </c>
      <c r="F23" s="14">
        <v>118</v>
      </c>
      <c r="G23" s="14">
        <v>251</v>
      </c>
      <c r="H23" s="14">
        <v>119</v>
      </c>
      <c r="I23" s="14">
        <v>35</v>
      </c>
      <c r="J23" s="14">
        <v>121</v>
      </c>
      <c r="K23" s="14">
        <v>127</v>
      </c>
      <c r="L23" s="14">
        <v>163</v>
      </c>
      <c r="M23" s="14">
        <v>69</v>
      </c>
      <c r="N23" s="14">
        <v>40</v>
      </c>
      <c r="O23" s="12">
        <f t="shared" si="7"/>
        <v>1500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38302</v>
      </c>
      <c r="C24" s="14">
        <f>C25+C26</f>
        <v>30122</v>
      </c>
      <c r="D24" s="14">
        <f>D25+D26</f>
        <v>32315</v>
      </c>
      <c r="E24" s="14">
        <f>E25+E26</f>
        <v>5930</v>
      </c>
      <c r="F24" s="14">
        <f aca="true" t="shared" si="8" ref="F24:N24">F25+F26</f>
        <v>30790</v>
      </c>
      <c r="G24" s="14">
        <f t="shared" si="8"/>
        <v>46248</v>
      </c>
      <c r="H24" s="14">
        <f>H25+H26</f>
        <v>29758</v>
      </c>
      <c r="I24" s="14">
        <f>I25+I26</f>
        <v>8163</v>
      </c>
      <c r="J24" s="14">
        <f>J25+J26</f>
        <v>29735</v>
      </c>
      <c r="K24" s="14">
        <f>K25+K26</f>
        <v>25147</v>
      </c>
      <c r="L24" s="14">
        <f>L25+L26</f>
        <v>26264</v>
      </c>
      <c r="M24" s="14">
        <f t="shared" si="8"/>
        <v>8116</v>
      </c>
      <c r="N24" s="14">
        <f t="shared" si="8"/>
        <v>3809</v>
      </c>
      <c r="O24" s="12">
        <f t="shared" si="7"/>
        <v>314699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38292</v>
      </c>
      <c r="C25" s="14">
        <v>30120</v>
      </c>
      <c r="D25" s="14">
        <v>32310</v>
      </c>
      <c r="E25" s="14">
        <v>5925</v>
      </c>
      <c r="F25" s="14">
        <v>30788</v>
      </c>
      <c r="G25" s="14">
        <v>46244</v>
      </c>
      <c r="H25" s="14">
        <v>29756</v>
      </c>
      <c r="I25" s="14">
        <v>8163</v>
      </c>
      <c r="J25" s="14">
        <v>29732</v>
      </c>
      <c r="K25" s="14">
        <v>25145</v>
      </c>
      <c r="L25" s="14">
        <v>26262</v>
      </c>
      <c r="M25" s="14">
        <v>8115</v>
      </c>
      <c r="N25" s="14">
        <v>3809</v>
      </c>
      <c r="O25" s="12">
        <f t="shared" si="7"/>
        <v>314661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</v>
      </c>
      <c r="C26" s="14">
        <v>2</v>
      </c>
      <c r="D26" s="14">
        <v>5</v>
      </c>
      <c r="E26" s="14">
        <v>5</v>
      </c>
      <c r="F26" s="14">
        <v>2</v>
      </c>
      <c r="G26" s="14">
        <v>4</v>
      </c>
      <c r="H26" s="14">
        <v>2</v>
      </c>
      <c r="I26" s="14">
        <v>0</v>
      </c>
      <c r="J26" s="14">
        <v>3</v>
      </c>
      <c r="K26" s="14">
        <v>2</v>
      </c>
      <c r="L26" s="14">
        <v>2</v>
      </c>
      <c r="M26" s="14">
        <v>1</v>
      </c>
      <c r="N26" s="14">
        <v>0</v>
      </c>
      <c r="O26" s="12">
        <f t="shared" si="7"/>
        <v>38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502243.29822554</v>
      </c>
      <c r="C36" s="60">
        <f aca="true" t="shared" si="11" ref="C36:N36">C37+C38+C39+C40</f>
        <v>329311.97198750003</v>
      </c>
      <c r="D36" s="60">
        <f t="shared" si="11"/>
        <v>370882.1575243001</v>
      </c>
      <c r="E36" s="60">
        <f t="shared" si="11"/>
        <v>70015.432712</v>
      </c>
      <c r="F36" s="60">
        <f t="shared" si="11"/>
        <v>358021.06833690003</v>
      </c>
      <c r="G36" s="60">
        <f t="shared" si="11"/>
        <v>417646.7495999999</v>
      </c>
      <c r="H36" s="60">
        <f t="shared" si="11"/>
        <v>335407.53049999994</v>
      </c>
      <c r="I36" s="60">
        <f>I37+I38+I39+I40</f>
        <v>86043.59360339999</v>
      </c>
      <c r="J36" s="60">
        <f>J37+J38+J39+J40</f>
        <v>422424.97060279996</v>
      </c>
      <c r="K36" s="60">
        <f>K37+K38+K39+K40</f>
        <v>322688.95138109993</v>
      </c>
      <c r="L36" s="60">
        <f>L37+L38+L39+L40</f>
        <v>423796.92340928</v>
      </c>
      <c r="M36" s="60">
        <f t="shared" si="11"/>
        <v>171095.63146357</v>
      </c>
      <c r="N36" s="60">
        <f t="shared" si="11"/>
        <v>96311.97205728</v>
      </c>
      <c r="O36" s="60">
        <f>O37+O38+O39+O40</f>
        <v>3905890.2514036694</v>
      </c>
    </row>
    <row r="37" spans="1:15" ht="18.75" customHeight="1">
      <c r="A37" s="57" t="s">
        <v>50</v>
      </c>
      <c r="B37" s="54">
        <f aca="true" t="shared" si="12" ref="B37:N37">B29*B7</f>
        <v>495798.32610000006</v>
      </c>
      <c r="C37" s="54">
        <f t="shared" si="12"/>
        <v>323838.55</v>
      </c>
      <c r="D37" s="54">
        <f t="shared" si="12"/>
        <v>359602.34520000004</v>
      </c>
      <c r="E37" s="54">
        <f t="shared" si="12"/>
        <v>69537.531</v>
      </c>
      <c r="F37" s="54">
        <f t="shared" si="12"/>
        <v>356899.9434</v>
      </c>
      <c r="G37" s="54">
        <f t="shared" si="12"/>
        <v>412108.8873</v>
      </c>
      <c r="H37" s="54">
        <f t="shared" si="12"/>
        <v>330567.6933</v>
      </c>
      <c r="I37" s="54">
        <f>I29*I7</f>
        <v>85629.6402</v>
      </c>
      <c r="J37" s="54">
        <f>J29*J7</f>
        <v>416434.096</v>
      </c>
      <c r="K37" s="54">
        <f>K29*K7</f>
        <v>317972.7635</v>
      </c>
      <c r="L37" s="54">
        <f>L29*L7</f>
        <v>418365.3956</v>
      </c>
      <c r="M37" s="54">
        <f t="shared" si="12"/>
        <v>167976.474</v>
      </c>
      <c r="N37" s="54">
        <f t="shared" si="12"/>
        <v>95876.55</v>
      </c>
      <c r="O37" s="56">
        <f>SUM(B37:N37)</f>
        <v>3850608.1955999993</v>
      </c>
    </row>
    <row r="38" spans="1:15" ht="18.75" customHeight="1">
      <c r="A38" s="57" t="s">
        <v>51</v>
      </c>
      <c r="B38" s="54">
        <f aca="true" t="shared" si="13" ref="B38:N38">B30*B7</f>
        <v>-1470.26787446</v>
      </c>
      <c r="C38" s="54">
        <f t="shared" si="13"/>
        <v>-941.9080124999999</v>
      </c>
      <c r="D38" s="54">
        <f t="shared" si="13"/>
        <v>-1068.2876757</v>
      </c>
      <c r="E38" s="54">
        <f t="shared" si="13"/>
        <v>-168.378288</v>
      </c>
      <c r="F38" s="54">
        <f t="shared" si="13"/>
        <v>-1040.2750631000001</v>
      </c>
      <c r="G38" s="54">
        <f t="shared" si="13"/>
        <v>-1214.9577000000002</v>
      </c>
      <c r="H38" s="54">
        <f t="shared" si="13"/>
        <v>-910.0728</v>
      </c>
      <c r="I38" s="54">
        <f>I30*I7</f>
        <v>-240.88659660000002</v>
      </c>
      <c r="J38" s="54">
        <f>J30*J7</f>
        <v>-1198.7653972</v>
      </c>
      <c r="K38" s="54">
        <f>K30*K7</f>
        <v>-909.5121189</v>
      </c>
      <c r="L38" s="54">
        <f>L30*L7</f>
        <v>-1228.97219072</v>
      </c>
      <c r="M38" s="54">
        <f t="shared" si="13"/>
        <v>-490.00253642999996</v>
      </c>
      <c r="N38" s="54">
        <f t="shared" si="13"/>
        <v>-283.61794272000003</v>
      </c>
      <c r="O38" s="25">
        <f>SUM(B38:N38)</f>
        <v>-11165.90419633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-66096</v>
      </c>
      <c r="C42" s="25">
        <f aca="true" t="shared" si="15" ref="C42:N42">+C43+C46+C58+C59</f>
        <v>-55056</v>
      </c>
      <c r="D42" s="25">
        <f t="shared" si="15"/>
        <v>-47836</v>
      </c>
      <c r="E42" s="25">
        <f t="shared" si="15"/>
        <v>-5516</v>
      </c>
      <c r="F42" s="25">
        <f t="shared" si="15"/>
        <v>-40488</v>
      </c>
      <c r="G42" s="25">
        <f t="shared" si="15"/>
        <v>-68628</v>
      </c>
      <c r="H42" s="25">
        <f t="shared" si="15"/>
        <v>-57860</v>
      </c>
      <c r="I42" s="25">
        <f>+I43+I46+I58+I59</f>
        <v>-16312</v>
      </c>
      <c r="J42" s="25">
        <f>+J43+J46+J58+J59</f>
        <v>-42496</v>
      </c>
      <c r="K42" s="25">
        <f>+K43+K46+K58+K59</f>
        <v>-45264</v>
      </c>
      <c r="L42" s="25">
        <f>+L43+L46+L58+L59</f>
        <v>-41680</v>
      </c>
      <c r="M42" s="25">
        <f t="shared" si="15"/>
        <v>-20412</v>
      </c>
      <c r="N42" s="25">
        <f t="shared" si="15"/>
        <v>-12632</v>
      </c>
      <c r="O42" s="25">
        <f>+O43+O46+O58+O59</f>
        <v>-520276</v>
      </c>
    </row>
    <row r="43" spans="1:15" ht="18.75" customHeight="1">
      <c r="A43" s="17" t="s">
        <v>55</v>
      </c>
      <c r="B43" s="26">
        <f>B44+B45</f>
        <v>-66096</v>
      </c>
      <c r="C43" s="26">
        <f>C44+C45</f>
        <v>-55056</v>
      </c>
      <c r="D43" s="26">
        <f>D44+D45</f>
        <v>-47336</v>
      </c>
      <c r="E43" s="26">
        <f>E44+E45</f>
        <v>-5516</v>
      </c>
      <c r="F43" s="26">
        <f aca="true" t="shared" si="16" ref="F43:N43">F44+F45</f>
        <v>-39988</v>
      </c>
      <c r="G43" s="26">
        <f t="shared" si="16"/>
        <v>-68128</v>
      </c>
      <c r="H43" s="26">
        <f t="shared" si="16"/>
        <v>-57360</v>
      </c>
      <c r="I43" s="26">
        <f>I44+I45</f>
        <v>-15312</v>
      </c>
      <c r="J43" s="26">
        <f>J44+J45</f>
        <v>-42496</v>
      </c>
      <c r="K43" s="26">
        <f>K44+K45</f>
        <v>-45264</v>
      </c>
      <c r="L43" s="26">
        <f>L44+L45</f>
        <v>-41680</v>
      </c>
      <c r="M43" s="26">
        <f t="shared" si="16"/>
        <v>-20412</v>
      </c>
      <c r="N43" s="26">
        <f t="shared" si="16"/>
        <v>-12632</v>
      </c>
      <c r="O43" s="25">
        <f aca="true" t="shared" si="17" ref="O43:O59">SUM(B43:N43)</f>
        <v>-517276</v>
      </c>
    </row>
    <row r="44" spans="1:26" ht="18.75" customHeight="1">
      <c r="A44" s="13" t="s">
        <v>56</v>
      </c>
      <c r="B44" s="20">
        <f>ROUND(-B9*$D$3,2)</f>
        <v>-66096</v>
      </c>
      <c r="C44" s="20">
        <f>ROUND(-C9*$D$3,2)</f>
        <v>-55056</v>
      </c>
      <c r="D44" s="20">
        <f>ROUND(-D9*$D$3,2)</f>
        <v>-47336</v>
      </c>
      <c r="E44" s="20">
        <f>ROUND(-E9*$D$3,2)</f>
        <v>-5516</v>
      </c>
      <c r="F44" s="20">
        <f aca="true" t="shared" si="18" ref="F44:N44">ROUND(-F9*$D$3,2)</f>
        <v>-39988</v>
      </c>
      <c r="G44" s="20">
        <f t="shared" si="18"/>
        <v>-68128</v>
      </c>
      <c r="H44" s="20">
        <f t="shared" si="18"/>
        <v>-57360</v>
      </c>
      <c r="I44" s="20">
        <f>ROUND(-I9*$D$3,2)</f>
        <v>-15312</v>
      </c>
      <c r="J44" s="20">
        <f>ROUND(-J9*$D$3,2)</f>
        <v>-42496</v>
      </c>
      <c r="K44" s="20">
        <f>ROUND(-K9*$D$3,2)</f>
        <v>-45264</v>
      </c>
      <c r="L44" s="20">
        <f>ROUND(-L9*$D$3,2)</f>
        <v>-41680</v>
      </c>
      <c r="M44" s="20">
        <f t="shared" si="18"/>
        <v>-20412</v>
      </c>
      <c r="N44" s="20">
        <f t="shared" si="18"/>
        <v>-12632</v>
      </c>
      <c r="O44" s="46">
        <f t="shared" si="17"/>
        <v>-517276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436147.29822554</v>
      </c>
      <c r="C61" s="29">
        <f t="shared" si="21"/>
        <v>274255.97198750003</v>
      </c>
      <c r="D61" s="29">
        <f t="shared" si="21"/>
        <v>323046.1575243001</v>
      </c>
      <c r="E61" s="29">
        <f t="shared" si="21"/>
        <v>64499.432711999994</v>
      </c>
      <c r="F61" s="29">
        <f t="shared" si="21"/>
        <v>317533.06833690003</v>
      </c>
      <c r="G61" s="29">
        <f t="shared" si="21"/>
        <v>349018.7495999999</v>
      </c>
      <c r="H61" s="29">
        <f t="shared" si="21"/>
        <v>277547.53049999994</v>
      </c>
      <c r="I61" s="29">
        <f t="shared" si="21"/>
        <v>69731.59360339999</v>
      </c>
      <c r="J61" s="29">
        <f>+J36+J42</f>
        <v>379928.97060279996</v>
      </c>
      <c r="K61" s="29">
        <f>+K36+K42</f>
        <v>277424.95138109993</v>
      </c>
      <c r="L61" s="29">
        <f>+L36+L42</f>
        <v>382116.92340928</v>
      </c>
      <c r="M61" s="29">
        <f t="shared" si="21"/>
        <v>150683.63146357</v>
      </c>
      <c r="N61" s="29">
        <f t="shared" si="21"/>
        <v>83679.97205728</v>
      </c>
      <c r="O61" s="29">
        <f>SUM(B61:N61)</f>
        <v>3385614.2514036703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436147.29000000004</v>
      </c>
      <c r="C64" s="36">
        <f aca="true" t="shared" si="22" ref="C64:N64">SUM(C65:C78)</f>
        <v>274255.98</v>
      </c>
      <c r="D64" s="36">
        <f t="shared" si="22"/>
        <v>323046.16</v>
      </c>
      <c r="E64" s="36">
        <f t="shared" si="22"/>
        <v>64499.43</v>
      </c>
      <c r="F64" s="36">
        <f t="shared" si="22"/>
        <v>317533.06</v>
      </c>
      <c r="G64" s="36">
        <f t="shared" si="22"/>
        <v>349018.75</v>
      </c>
      <c r="H64" s="36">
        <f t="shared" si="22"/>
        <v>277547.53</v>
      </c>
      <c r="I64" s="36">
        <f t="shared" si="22"/>
        <v>69731.59</v>
      </c>
      <c r="J64" s="36">
        <f t="shared" si="22"/>
        <v>379928.96</v>
      </c>
      <c r="K64" s="36">
        <f t="shared" si="22"/>
        <v>277424.95</v>
      </c>
      <c r="L64" s="36">
        <f t="shared" si="22"/>
        <v>382116.93</v>
      </c>
      <c r="M64" s="36">
        <f t="shared" si="22"/>
        <v>150683.63</v>
      </c>
      <c r="N64" s="36">
        <f t="shared" si="22"/>
        <v>83679.97</v>
      </c>
      <c r="O64" s="29">
        <f>SUM(O65:O78)</f>
        <v>3385614.2300000004</v>
      </c>
    </row>
    <row r="65" spans="1:16" ht="18.75" customHeight="1">
      <c r="A65" s="17" t="s">
        <v>70</v>
      </c>
      <c r="B65" s="36">
        <v>83229.47</v>
      </c>
      <c r="C65" s="36">
        <v>79756.5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162985.97</v>
      </c>
      <c r="P65"/>
    </row>
    <row r="66" spans="1:16" ht="18.75" customHeight="1">
      <c r="A66" s="17" t="s">
        <v>71</v>
      </c>
      <c r="B66" s="36">
        <v>352917.82</v>
      </c>
      <c r="C66" s="36">
        <v>194499.48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547417.3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323046.16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323046.16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64499.43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64499.43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317533.06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317533.06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349018.75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349018.75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277547.53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277547.53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69731.59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69731.59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379928.96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379928.96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277424.95</v>
      </c>
      <c r="L74" s="35">
        <v>0</v>
      </c>
      <c r="M74" s="35">
        <v>0</v>
      </c>
      <c r="N74" s="35">
        <v>0</v>
      </c>
      <c r="O74" s="29">
        <f t="shared" si="23"/>
        <v>277424.95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382116.93</v>
      </c>
      <c r="M75" s="35">
        <v>0</v>
      </c>
      <c r="N75" s="61">
        <v>0</v>
      </c>
      <c r="O75" s="26">
        <f t="shared" si="23"/>
        <v>382116.93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150683.63</v>
      </c>
      <c r="N76" s="35">
        <v>0</v>
      </c>
      <c r="O76" s="29">
        <f t="shared" si="23"/>
        <v>150683.63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83679.97</v>
      </c>
      <c r="O77" s="26">
        <f t="shared" si="23"/>
        <v>83679.97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2.3455075111743704</v>
      </c>
      <c r="C82" s="44">
        <v>2.3071084432392452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2.045871794507912</v>
      </c>
      <c r="C83" s="44">
        <v>1.9322934367442248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1.873878918593041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2.612028827159112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2.1881520880153773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1.7359748878170818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2.0423002498261673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2.0002230188855568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1.9823955406166665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2.2339624388886943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2.1346840908175846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2.537746905420683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2.486240179082038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2018-01-31T18:10:05Z</dcterms:modified>
  <cp:category/>
  <cp:version/>
  <cp:contentType/>
  <cp:contentStatus/>
</cp:coreProperties>
</file>