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<sst xmlns="http://schemas.openxmlformats.org/spreadsheetml/2006/main" count="112" uniqueCount="110">
  <si>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</si>
  <si>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</si>
  <si>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</si>
  <si>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</si>
  <si>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</si>
  <si>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</si>
  <si>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</si>
  <si>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</si>
  <si>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</si>
  <si>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</si>
  <si>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</si>
  <si>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</si>
  <si>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</si>
  <si>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</si>
  <si>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</si>
  <si>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</si>
  <si>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</si>
  <si>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</si>
  <si>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</si>
  <si>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</si>
  <si>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</si>
  <si>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</si>
  <si>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</si>
  <si>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</si>
  <si>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</si>
  <si>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</si>
  <si>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</si>
  <si>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</si>
  <si>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</si>
  <si>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</si>
  <si>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</si>
  <si>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</si>
  <si>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</si>
  <si>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</si>
  <si>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</si>
  <si>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</si>
  <si>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</si>
  <si>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</si>
  <si>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</si>
  <si>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</si>
  <si>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</si>
  <si>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</si>
  <si>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</si>
  <si>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</si>
  <si>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</si>
  <si>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</si>
  <si>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</si>
  <si>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</si>
  <si>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</si>
  <si>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</si>
  <si>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</si>
  <si>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</si>
  <si>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</si>
  <si>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</si>
  <si>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</si>
  <si>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</si>
  <si>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</si>
  <si>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</si>
  <si>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</si>
  <si>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</si>
  <si>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</si>
  <si>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</si>
  <si>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</si>
  <si>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</si>
  <si>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</si>
  <si>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</si>
  <si>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</si>
  <si>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</si>
  <si>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</si>
  <si>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</si>
  <si>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</si>
  <si>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</si>
  <si>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</si>
  <si>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</si>
  <si>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</si>
  <si>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</si>
  <si>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</si>
  <si>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</si>
  <si>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</si>
  <si>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</si>
  <si>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</si>
  <si>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</si>
  <si>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</si>
  <si>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</si>
  <si>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</si>
  <si>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</si>
  <si>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</si>
  <si>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</si>
  <si>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</si>
  <si>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</si>
  <si>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</si>
  <si>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</si>
  <si>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</si>
  <si>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</si>
  <si>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</si>
  <si>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</si>
  <si>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</si>
  <si>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</si>
  <si>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</si>
  <si>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</si>
  <si>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</si>
  <si>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</si>
  <si>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</si>
  <si>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</si>
  <si>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</si>
  <si>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</si>
  <si>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</si>
  <si>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</si>
  <si>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</si>
  <si>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24/01/18 - VENCIMENTO 01/02/18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</si>
</sst>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451782</v>
      </c>
      <c r="C7" s="10">
        <f>C8+C20+C24</f>
        <v>337273</v>
      </c>
      <c r="D7" s="10">
        <f>D8+D20+D24</f>
        <v>345404</v>
      </c>
      <c r="E7" s="10">
        <f>E8+E20+E24</f>
        <v>54175</v>
      </c>
      <c r="F7" s="10">
        <f aca="true" t="shared" si="0" ref="F7:N7">F8+F20+F24</f>
        <v>305655</v>
      </c>
      <c r="G7" s="10">
        <f t="shared" si="0"/>
        <v>480052</v>
      </c>
      <c r="H7" s="10">
        <f>H8+H20+H24</f>
        <v>333397</v>
      </c>
      <c r="I7" s="10">
        <f>I8+I20+I24</f>
        <v>99383</v>
      </c>
      <c r="J7" s="10">
        <f>J8+J20+J24</f>
        <v>389213</v>
      </c>
      <c r="K7" s="10">
        <f>K8+K20+K24</f>
        <v>279991</v>
      </c>
      <c r="L7" s="10">
        <f>L8+L20+L24</f>
        <v>344124</v>
      </c>
      <c r="M7" s="10">
        <f t="shared" si="0"/>
        <v>132617</v>
      </c>
      <c r="N7" s="10">
        <f t="shared" si="0"/>
        <v>84681</v>
      </c>
      <c r="O7" s="10">
        <f>+O8+O20+O24</f>
        <v>3637747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234091</v>
      </c>
      <c r="C8" s="12">
        <f>+C9+C12+C16</f>
        <v>182617</v>
      </c>
      <c r="D8" s="12">
        <f>+D9+D12+D16</f>
        <v>201633</v>
      </c>
      <c r="E8" s="12">
        <f>+E9+E12+E16</f>
        <v>28640</v>
      </c>
      <c r="F8" s="12">
        <f aca="true" t="shared" si="1" ref="F8:N8">+F9+F12+F16</f>
        <v>166723</v>
      </c>
      <c r="G8" s="12">
        <f t="shared" si="1"/>
        <v>264101</v>
      </c>
      <c r="H8" s="12">
        <f>+H9+H12+H16</f>
        <v>174168</v>
      </c>
      <c r="I8" s="12">
        <f>+I9+I12+I16</f>
        <v>53447</v>
      </c>
      <c r="J8" s="12">
        <f>+J9+J12+J16</f>
        <v>213816</v>
      </c>
      <c r="K8" s="12">
        <f>+K9+K12+K16</f>
        <v>152620</v>
      </c>
      <c r="L8" s="12">
        <f>+L9+L12+L16</f>
        <v>174598</v>
      </c>
      <c r="M8" s="12">
        <f t="shared" si="1"/>
        <v>75266</v>
      </c>
      <c r="N8" s="12">
        <f t="shared" si="1"/>
        <v>50355</v>
      </c>
      <c r="O8" s="12">
        <f>SUM(B8:N8)</f>
        <v>1972075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23392</v>
      </c>
      <c r="C9" s="14">
        <v>23905</v>
      </c>
      <c r="D9" s="14">
        <v>16098</v>
      </c>
      <c r="E9" s="14">
        <v>2513</v>
      </c>
      <c r="F9" s="14">
        <v>14900</v>
      </c>
      <c r="G9" s="14">
        <v>25795</v>
      </c>
      <c r="H9" s="14">
        <v>22479</v>
      </c>
      <c r="I9" s="14">
        <v>6904</v>
      </c>
      <c r="J9" s="14">
        <v>13939</v>
      </c>
      <c r="K9" s="14">
        <v>17975</v>
      </c>
      <c r="L9" s="14">
        <v>13937</v>
      </c>
      <c r="M9" s="14">
        <v>8758</v>
      </c>
      <c r="N9" s="14">
        <v>6266</v>
      </c>
      <c r="O9" s="12">
        <f aca="true" t="shared" si="2" ref="O9:O19">SUM(B9:N9)</f>
        <v>196861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23392</v>
      </c>
      <c r="C10" s="14">
        <f>+C9-C11</f>
        <v>23905</v>
      </c>
      <c r="D10" s="14">
        <f>+D9-D11</f>
        <v>16098</v>
      </c>
      <c r="E10" s="14">
        <f>+E9-E11</f>
        <v>2513</v>
      </c>
      <c r="F10" s="14">
        <f aca="true" t="shared" si="3" ref="F10:N10">+F9-F11</f>
        <v>14900</v>
      </c>
      <c r="G10" s="14">
        <f t="shared" si="3"/>
        <v>25795</v>
      </c>
      <c r="H10" s="14">
        <f>+H9-H11</f>
        <v>22479</v>
      </c>
      <c r="I10" s="14">
        <f>+I9-I11</f>
        <v>6904</v>
      </c>
      <c r="J10" s="14">
        <f>+J9-J11</f>
        <v>13939</v>
      </c>
      <c r="K10" s="14">
        <f>+K9-K11</f>
        <v>17975</v>
      </c>
      <c r="L10" s="14">
        <f>+L9-L11</f>
        <v>13937</v>
      </c>
      <c r="M10" s="14">
        <f t="shared" si="3"/>
        <v>8758</v>
      </c>
      <c r="N10" s="14">
        <f t="shared" si="3"/>
        <v>6266</v>
      </c>
      <c r="O10" s="12">
        <f t="shared" si="2"/>
        <v>196861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199802</v>
      </c>
      <c r="C12" s="14">
        <f>C13+C14+C15</f>
        <v>150555</v>
      </c>
      <c r="D12" s="14">
        <f>D13+D14+D15</f>
        <v>176382</v>
      </c>
      <c r="E12" s="14">
        <f>E13+E14+E15</f>
        <v>24904</v>
      </c>
      <c r="F12" s="14">
        <f aca="true" t="shared" si="4" ref="F12:N12">F13+F14+F15</f>
        <v>144066</v>
      </c>
      <c r="G12" s="14">
        <f t="shared" si="4"/>
        <v>224701</v>
      </c>
      <c r="H12" s="14">
        <f>H13+H14+H15</f>
        <v>143868</v>
      </c>
      <c r="I12" s="14">
        <f>I13+I14+I15</f>
        <v>44046</v>
      </c>
      <c r="J12" s="14">
        <f>J13+J14+J15</f>
        <v>189362</v>
      </c>
      <c r="K12" s="14">
        <f>K13+K14+K15</f>
        <v>127774</v>
      </c>
      <c r="L12" s="14">
        <f>L13+L14+L15</f>
        <v>151807</v>
      </c>
      <c r="M12" s="14">
        <f t="shared" si="4"/>
        <v>63331</v>
      </c>
      <c r="N12" s="14">
        <f t="shared" si="4"/>
        <v>42264</v>
      </c>
      <c r="O12" s="12">
        <f t="shared" si="2"/>
        <v>1682862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109563</v>
      </c>
      <c r="C13" s="14">
        <v>83717</v>
      </c>
      <c r="D13" s="14">
        <v>91553</v>
      </c>
      <c r="E13" s="14">
        <v>13751</v>
      </c>
      <c r="F13" s="14">
        <v>76067</v>
      </c>
      <c r="G13" s="14">
        <v>121045</v>
      </c>
      <c r="H13" s="14">
        <v>81477</v>
      </c>
      <c r="I13" s="14">
        <v>25034</v>
      </c>
      <c r="J13" s="14">
        <v>105049</v>
      </c>
      <c r="K13" s="14">
        <v>69326</v>
      </c>
      <c r="L13" s="14">
        <v>82610</v>
      </c>
      <c r="M13" s="14">
        <v>33746</v>
      </c>
      <c r="N13" s="14">
        <v>21791</v>
      </c>
      <c r="O13" s="12">
        <f t="shared" si="2"/>
        <v>914729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89272</v>
      </c>
      <c r="C14" s="14">
        <v>65727</v>
      </c>
      <c r="D14" s="14">
        <v>84281</v>
      </c>
      <c r="E14" s="14">
        <v>10995</v>
      </c>
      <c r="F14" s="14">
        <v>67210</v>
      </c>
      <c r="G14" s="14">
        <v>101959</v>
      </c>
      <c r="H14" s="14">
        <v>61497</v>
      </c>
      <c r="I14" s="14">
        <v>18754</v>
      </c>
      <c r="J14" s="14">
        <v>83699</v>
      </c>
      <c r="K14" s="14">
        <v>57717</v>
      </c>
      <c r="L14" s="14">
        <v>68539</v>
      </c>
      <c r="M14" s="14">
        <v>29254</v>
      </c>
      <c r="N14" s="14">
        <v>20260</v>
      </c>
      <c r="O14" s="12">
        <f t="shared" si="2"/>
        <v>759164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967</v>
      </c>
      <c r="C15" s="14">
        <v>1111</v>
      </c>
      <c r="D15" s="14">
        <v>548</v>
      </c>
      <c r="E15" s="14">
        <v>158</v>
      </c>
      <c r="F15" s="14">
        <v>789</v>
      </c>
      <c r="G15" s="14">
        <v>1697</v>
      </c>
      <c r="H15" s="14">
        <v>894</v>
      </c>
      <c r="I15" s="14">
        <v>258</v>
      </c>
      <c r="J15" s="14">
        <v>614</v>
      </c>
      <c r="K15" s="14">
        <v>731</v>
      </c>
      <c r="L15" s="14">
        <v>658</v>
      </c>
      <c r="M15" s="14">
        <v>331</v>
      </c>
      <c r="N15" s="14">
        <v>213</v>
      </c>
      <c r="O15" s="12">
        <f t="shared" si="2"/>
        <v>8969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10897</v>
      </c>
      <c r="C16" s="14">
        <f>C17+C18+C19</f>
        <v>8157</v>
      </c>
      <c r="D16" s="14">
        <f>D17+D18+D19</f>
        <v>9153</v>
      </c>
      <c r="E16" s="14">
        <f>E17+E18+E19</f>
        <v>1223</v>
      </c>
      <c r="F16" s="14">
        <f aca="true" t="shared" si="5" ref="F16:N16">F17+F18+F19</f>
        <v>7757</v>
      </c>
      <c r="G16" s="14">
        <f t="shared" si="5"/>
        <v>13605</v>
      </c>
      <c r="H16" s="14">
        <f>H17+H18+H19</f>
        <v>7821</v>
      </c>
      <c r="I16" s="14">
        <f>I17+I18+I19</f>
        <v>2497</v>
      </c>
      <c r="J16" s="14">
        <f>J17+J18+J19</f>
        <v>10515</v>
      </c>
      <c r="K16" s="14">
        <f>K17+K18+K19</f>
        <v>6871</v>
      </c>
      <c r="L16" s="14">
        <f>L17+L18+L19</f>
        <v>8854</v>
      </c>
      <c r="M16" s="14">
        <f t="shared" si="5"/>
        <v>3177</v>
      </c>
      <c r="N16" s="14">
        <f t="shared" si="5"/>
        <v>1825</v>
      </c>
      <c r="O16" s="12">
        <f t="shared" si="2"/>
        <v>92352</v>
      </c>
    </row>
    <row r="17" spans="1:26" ht="18.75" customHeight="1">
      <c r="A17" s="15" t="s">
        <v>16</v>
      </c>
      <c r="B17" s="14">
        <v>10839</v>
      </c>
      <c r="C17" s="14">
        <v>8094</v>
      </c>
      <c r="D17" s="14">
        <v>9097</v>
      </c>
      <c r="E17" s="14">
        <v>1219</v>
      </c>
      <c r="F17" s="14">
        <v>7723</v>
      </c>
      <c r="G17" s="14">
        <v>13524</v>
      </c>
      <c r="H17" s="14">
        <v>7761</v>
      </c>
      <c r="I17" s="14">
        <v>2486</v>
      </c>
      <c r="J17" s="14">
        <v>10464</v>
      </c>
      <c r="K17" s="14">
        <v>6827</v>
      </c>
      <c r="L17" s="14">
        <v>8788</v>
      </c>
      <c r="M17" s="14">
        <v>3156</v>
      </c>
      <c r="N17" s="14">
        <v>1812</v>
      </c>
      <c r="O17" s="12">
        <f t="shared" si="2"/>
        <v>91790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43</v>
      </c>
      <c r="C18" s="14">
        <v>54</v>
      </c>
      <c r="D18" s="14">
        <v>32</v>
      </c>
      <c r="E18" s="14">
        <v>4</v>
      </c>
      <c r="F18" s="14">
        <v>27</v>
      </c>
      <c r="G18" s="14">
        <v>64</v>
      </c>
      <c r="H18" s="14">
        <v>44</v>
      </c>
      <c r="I18" s="14">
        <v>11</v>
      </c>
      <c r="J18" s="14">
        <v>48</v>
      </c>
      <c r="K18" s="14">
        <v>38</v>
      </c>
      <c r="L18" s="14">
        <v>62</v>
      </c>
      <c r="M18" s="14">
        <v>20</v>
      </c>
      <c r="N18" s="14">
        <v>11</v>
      </c>
      <c r="O18" s="12">
        <f t="shared" si="2"/>
        <v>458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9</v>
      </c>
      <c r="D19" s="14">
        <v>24</v>
      </c>
      <c r="E19" s="14">
        <v>0</v>
      </c>
      <c r="F19" s="14">
        <v>7</v>
      </c>
      <c r="G19" s="14">
        <v>17</v>
      </c>
      <c r="H19" s="14">
        <v>16</v>
      </c>
      <c r="I19" s="14">
        <v>0</v>
      </c>
      <c r="J19" s="14">
        <v>3</v>
      </c>
      <c r="K19" s="14">
        <v>6</v>
      </c>
      <c r="L19" s="14">
        <v>4</v>
      </c>
      <c r="M19" s="14">
        <v>1</v>
      </c>
      <c r="N19" s="14">
        <v>2</v>
      </c>
      <c r="O19" s="12">
        <f t="shared" si="2"/>
        <v>104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146739</v>
      </c>
      <c r="C20" s="18">
        <f>C21+C22+C23</f>
        <v>93080</v>
      </c>
      <c r="D20" s="18">
        <f>D21+D22+D23</f>
        <v>84115</v>
      </c>
      <c r="E20" s="18">
        <f>E21+E22+E23</f>
        <v>13378</v>
      </c>
      <c r="F20" s="18">
        <f aca="true" t="shared" si="6" ref="F20:N20">F21+F22+F23</f>
        <v>79599</v>
      </c>
      <c r="G20" s="18">
        <f t="shared" si="6"/>
        <v>123540</v>
      </c>
      <c r="H20" s="18">
        <f>H21+H22+H23</f>
        <v>98339</v>
      </c>
      <c r="I20" s="18">
        <f>I21+I22+I23</f>
        <v>28021</v>
      </c>
      <c r="J20" s="18">
        <f>J21+J22+J23</f>
        <v>120014</v>
      </c>
      <c r="K20" s="18">
        <f>K21+K22+K23</f>
        <v>80287</v>
      </c>
      <c r="L20" s="18">
        <f>L21+L22+L23</f>
        <v>122449</v>
      </c>
      <c r="M20" s="18">
        <f t="shared" si="6"/>
        <v>42610</v>
      </c>
      <c r="N20" s="18">
        <f t="shared" si="6"/>
        <v>25813</v>
      </c>
      <c r="O20" s="12">
        <f aca="true" t="shared" si="7" ref="O20:O26">SUM(B20:N20)</f>
        <v>1057984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87935</v>
      </c>
      <c r="C21" s="14">
        <v>59515</v>
      </c>
      <c r="D21" s="14">
        <v>51812</v>
      </c>
      <c r="E21" s="14">
        <v>8593</v>
      </c>
      <c r="F21" s="14">
        <v>49439</v>
      </c>
      <c r="G21" s="14">
        <v>78078</v>
      </c>
      <c r="H21" s="14">
        <v>62299</v>
      </c>
      <c r="I21" s="14">
        <v>17907</v>
      </c>
      <c r="J21" s="14">
        <v>75111</v>
      </c>
      <c r="K21" s="14">
        <v>49588</v>
      </c>
      <c r="L21" s="14">
        <v>72322</v>
      </c>
      <c r="M21" s="14">
        <v>25149</v>
      </c>
      <c r="N21" s="14">
        <v>14918</v>
      </c>
      <c r="O21" s="12">
        <f t="shared" si="7"/>
        <v>652666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58305</v>
      </c>
      <c r="C22" s="14">
        <v>33130</v>
      </c>
      <c r="D22" s="14">
        <v>32095</v>
      </c>
      <c r="E22" s="14">
        <v>4711</v>
      </c>
      <c r="F22" s="14">
        <v>29838</v>
      </c>
      <c r="G22" s="14">
        <v>44810</v>
      </c>
      <c r="H22" s="14">
        <v>35669</v>
      </c>
      <c r="I22" s="14">
        <v>9988</v>
      </c>
      <c r="J22" s="14">
        <v>44570</v>
      </c>
      <c r="K22" s="14">
        <v>30346</v>
      </c>
      <c r="L22" s="14">
        <v>49727</v>
      </c>
      <c r="M22" s="14">
        <v>17281</v>
      </c>
      <c r="N22" s="14">
        <v>10797</v>
      </c>
      <c r="O22" s="12">
        <f t="shared" si="7"/>
        <v>401267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499</v>
      </c>
      <c r="C23" s="14">
        <v>435</v>
      </c>
      <c r="D23" s="14">
        <v>208</v>
      </c>
      <c r="E23" s="14">
        <v>74</v>
      </c>
      <c r="F23" s="14">
        <v>322</v>
      </c>
      <c r="G23" s="14">
        <v>652</v>
      </c>
      <c r="H23" s="14">
        <v>371</v>
      </c>
      <c r="I23" s="14">
        <v>126</v>
      </c>
      <c r="J23" s="14">
        <v>333</v>
      </c>
      <c r="K23" s="14">
        <v>353</v>
      </c>
      <c r="L23" s="14">
        <v>400</v>
      </c>
      <c r="M23" s="14">
        <v>180</v>
      </c>
      <c r="N23" s="14">
        <v>98</v>
      </c>
      <c r="O23" s="12">
        <f t="shared" si="7"/>
        <v>4051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70952</v>
      </c>
      <c r="C24" s="14">
        <f>C25+C26</f>
        <v>61576</v>
      </c>
      <c r="D24" s="14">
        <f>D25+D26</f>
        <v>59656</v>
      </c>
      <c r="E24" s="14">
        <f>E25+E26</f>
        <v>12157</v>
      </c>
      <c r="F24" s="14">
        <f aca="true" t="shared" si="8" ref="F24:N24">F25+F26</f>
        <v>59333</v>
      </c>
      <c r="G24" s="14">
        <f t="shared" si="8"/>
        <v>92411</v>
      </c>
      <c r="H24" s="14">
        <f>H25+H26</f>
        <v>60890</v>
      </c>
      <c r="I24" s="14">
        <f>I25+I26</f>
        <v>17915</v>
      </c>
      <c r="J24" s="14">
        <f>J25+J26</f>
        <v>55383</v>
      </c>
      <c r="K24" s="14">
        <f>K25+K26</f>
        <v>47084</v>
      </c>
      <c r="L24" s="14">
        <f>L25+L26</f>
        <v>47077</v>
      </c>
      <c r="M24" s="14">
        <f t="shared" si="8"/>
        <v>14741</v>
      </c>
      <c r="N24" s="14">
        <f t="shared" si="8"/>
        <v>8513</v>
      </c>
      <c r="O24" s="12">
        <f t="shared" si="7"/>
        <v>607688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70946</v>
      </c>
      <c r="C25" s="14">
        <v>61575</v>
      </c>
      <c r="D25" s="14">
        <v>59647</v>
      </c>
      <c r="E25" s="14">
        <v>12154</v>
      </c>
      <c r="F25" s="14">
        <v>59330</v>
      </c>
      <c r="G25" s="14">
        <v>92407</v>
      </c>
      <c r="H25" s="14">
        <v>60886</v>
      </c>
      <c r="I25" s="14">
        <v>17914</v>
      </c>
      <c r="J25" s="14">
        <v>55380</v>
      </c>
      <c r="K25" s="14">
        <v>47082</v>
      </c>
      <c r="L25" s="14">
        <v>47075</v>
      </c>
      <c r="M25" s="14">
        <v>14741</v>
      </c>
      <c r="N25" s="14">
        <v>8511</v>
      </c>
      <c r="O25" s="12">
        <f t="shared" si="7"/>
        <v>607648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</v>
      </c>
      <c r="C26" s="14">
        <v>1</v>
      </c>
      <c r="D26" s="14">
        <v>9</v>
      </c>
      <c r="E26" s="14">
        <v>3</v>
      </c>
      <c r="F26" s="14">
        <v>3</v>
      </c>
      <c r="G26" s="14">
        <v>4</v>
      </c>
      <c r="H26" s="14">
        <v>4</v>
      </c>
      <c r="I26" s="14">
        <v>1</v>
      </c>
      <c r="J26" s="14">
        <v>3</v>
      </c>
      <c r="K26" s="14">
        <v>2</v>
      </c>
      <c r="L26" s="14">
        <v>2</v>
      </c>
      <c r="M26" s="14">
        <v>0</v>
      </c>
      <c r="N26" s="14">
        <v>2</v>
      </c>
      <c r="O26" s="12">
        <f t="shared" si="7"/>
        <v>40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948844.0781297202</v>
      </c>
      <c r="C36" s="60">
        <f aca="true" t="shared" si="11" ref="C36:N36">C37+C38+C39+C40</f>
        <v>685052.6201264999</v>
      </c>
      <c r="D36" s="60">
        <f t="shared" si="11"/>
        <v>655714.8778702</v>
      </c>
      <c r="E36" s="60">
        <f t="shared" si="11"/>
        <v>140846.75932</v>
      </c>
      <c r="F36" s="60">
        <f t="shared" si="11"/>
        <v>666943.3122927499</v>
      </c>
      <c r="G36" s="60">
        <f t="shared" si="11"/>
        <v>834746.5096</v>
      </c>
      <c r="H36" s="60">
        <f t="shared" si="11"/>
        <v>682045.7244999999</v>
      </c>
      <c r="I36" s="60">
        <f>I37+I38+I39+I40</f>
        <v>197930.11487659998</v>
      </c>
      <c r="J36" s="60">
        <f>J37+J38+J39+J40</f>
        <v>774060.6066134</v>
      </c>
      <c r="K36" s="60">
        <f>K37+K38+K39+K40</f>
        <v>626963.3317912999</v>
      </c>
      <c r="L36" s="60">
        <f>L37+L38+L39+L40</f>
        <v>736702.27721024</v>
      </c>
      <c r="M36" s="60">
        <f t="shared" si="11"/>
        <v>337622.5043523099</v>
      </c>
      <c r="N36" s="60">
        <f t="shared" si="11"/>
        <v>209684.52813936002</v>
      </c>
      <c r="O36" s="60">
        <f>O37+O38+O39+O40</f>
        <v>7497157.24482238</v>
      </c>
    </row>
    <row r="37" spans="1:15" ht="18.75" customHeight="1">
      <c r="A37" s="57" t="s">
        <v>50</v>
      </c>
      <c r="B37" s="54">
        <f aca="true" t="shared" si="12" ref="B37:N37">B29*B7</f>
        <v>943727.4198000001</v>
      </c>
      <c r="C37" s="54">
        <f t="shared" si="12"/>
        <v>680616.9139999999</v>
      </c>
      <c r="D37" s="54">
        <f t="shared" si="12"/>
        <v>645283.7528</v>
      </c>
      <c r="E37" s="54">
        <f t="shared" si="12"/>
        <v>140540.785</v>
      </c>
      <c r="F37" s="54">
        <f t="shared" si="12"/>
        <v>666725.2514999999</v>
      </c>
      <c r="G37" s="54">
        <f t="shared" si="12"/>
        <v>830441.9548</v>
      </c>
      <c r="H37" s="54">
        <f t="shared" si="12"/>
        <v>678162.8377</v>
      </c>
      <c r="I37" s="54">
        <f>I29*I7</f>
        <v>197831.79979999998</v>
      </c>
      <c r="J37" s="54">
        <f>J29*J7</f>
        <v>769084.888</v>
      </c>
      <c r="K37" s="54">
        <f>K29*K7</f>
        <v>623119.9704999999</v>
      </c>
      <c r="L37" s="54">
        <f>L29*L7</f>
        <v>732192.6348</v>
      </c>
      <c r="M37" s="54">
        <f t="shared" si="12"/>
        <v>334990.54199999996</v>
      </c>
      <c r="N37" s="54">
        <f t="shared" si="12"/>
        <v>209585.475</v>
      </c>
      <c r="O37" s="56">
        <f>SUM(B37:N37)</f>
        <v>7452304.2257</v>
      </c>
    </row>
    <row r="38" spans="1:15" ht="18.75" customHeight="1">
      <c r="A38" s="57" t="s">
        <v>51</v>
      </c>
      <c r="B38" s="54">
        <f aca="true" t="shared" si="13" ref="B38:N38">B30*B7</f>
        <v>-2798.5816702800003</v>
      </c>
      <c r="C38" s="54">
        <f t="shared" si="13"/>
        <v>-1979.6238735</v>
      </c>
      <c r="D38" s="54">
        <f t="shared" si="13"/>
        <v>-1916.9749298</v>
      </c>
      <c r="E38" s="54">
        <f t="shared" si="13"/>
        <v>-340.30568</v>
      </c>
      <c r="F38" s="54">
        <f t="shared" si="13"/>
        <v>-1943.33920725</v>
      </c>
      <c r="G38" s="54">
        <f t="shared" si="13"/>
        <v>-2448.2652000000003</v>
      </c>
      <c r="H38" s="54">
        <f t="shared" si="13"/>
        <v>-1867.0232</v>
      </c>
      <c r="I38" s="54">
        <f>I30*I7</f>
        <v>-556.5249234</v>
      </c>
      <c r="J38" s="54">
        <f>J30*J7</f>
        <v>-2213.9213866</v>
      </c>
      <c r="K38" s="54">
        <f>K30*K7</f>
        <v>-1782.3387087</v>
      </c>
      <c r="L38" s="54">
        <f>L30*L7</f>
        <v>-2150.85758976</v>
      </c>
      <c r="M38" s="54">
        <f t="shared" si="13"/>
        <v>-977.1976476899999</v>
      </c>
      <c r="N38" s="54">
        <f t="shared" si="13"/>
        <v>-619.98686064</v>
      </c>
      <c r="O38" s="25">
        <f>SUM(B38:N38)</f>
        <v>-21594.940877620003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-93568</v>
      </c>
      <c r="C42" s="25">
        <f aca="true" t="shared" si="15" ref="C42:N42">+C43+C46+C58+C59</f>
        <v>-95620</v>
      </c>
      <c r="D42" s="25">
        <f t="shared" si="15"/>
        <v>-64892</v>
      </c>
      <c r="E42" s="25">
        <f t="shared" si="15"/>
        <v>-10052</v>
      </c>
      <c r="F42" s="25">
        <f t="shared" si="15"/>
        <v>-63383.2</v>
      </c>
      <c r="G42" s="25">
        <f t="shared" si="15"/>
        <v>-103680</v>
      </c>
      <c r="H42" s="25">
        <f t="shared" si="15"/>
        <v>-90416</v>
      </c>
      <c r="I42" s="25">
        <f>+I43+I46+I58+I59</f>
        <v>-28616</v>
      </c>
      <c r="J42" s="25">
        <f>+J43+J46+J58+J59</f>
        <v>-55756</v>
      </c>
      <c r="K42" s="25">
        <f>+K43+K46+K58+K59</f>
        <v>-71900</v>
      </c>
      <c r="L42" s="25">
        <f>+L43+L46+L58+L59</f>
        <v>-55748</v>
      </c>
      <c r="M42" s="25">
        <f t="shared" si="15"/>
        <v>-35032</v>
      </c>
      <c r="N42" s="25">
        <f t="shared" si="15"/>
        <v>-25064</v>
      </c>
      <c r="O42" s="25">
        <f>+O43+O46+O58+O59</f>
        <v>-793727.2</v>
      </c>
    </row>
    <row r="43" spans="1:15" ht="18.75" customHeight="1">
      <c r="A43" s="17" t="s">
        <v>55</v>
      </c>
      <c r="B43" s="26">
        <f>B44+B45</f>
        <v>-93568</v>
      </c>
      <c r="C43" s="26">
        <f>C44+C45</f>
        <v>-95620</v>
      </c>
      <c r="D43" s="26">
        <f>D44+D45</f>
        <v>-64392</v>
      </c>
      <c r="E43" s="26">
        <f>E44+E45</f>
        <v>-10052</v>
      </c>
      <c r="F43" s="26">
        <f aca="true" t="shared" si="16" ref="F43:N43">F44+F45</f>
        <v>-59600</v>
      </c>
      <c r="G43" s="26">
        <f t="shared" si="16"/>
        <v>-103180</v>
      </c>
      <c r="H43" s="26">
        <f t="shared" si="16"/>
        <v>-89916</v>
      </c>
      <c r="I43" s="26">
        <f>I44+I45</f>
        <v>-27616</v>
      </c>
      <c r="J43" s="26">
        <f>J44+J45</f>
        <v>-55756</v>
      </c>
      <c r="K43" s="26">
        <f>K44+K45</f>
        <v>-71900</v>
      </c>
      <c r="L43" s="26">
        <f>L44+L45</f>
        <v>-55748</v>
      </c>
      <c r="M43" s="26">
        <f t="shared" si="16"/>
        <v>-35032</v>
      </c>
      <c r="N43" s="26">
        <f t="shared" si="16"/>
        <v>-25064</v>
      </c>
      <c r="O43" s="25">
        <f aca="true" t="shared" si="17" ref="O43:O59">SUM(B43:N43)</f>
        <v>-787444</v>
      </c>
    </row>
    <row r="44" spans="1:26" ht="18.75" customHeight="1">
      <c r="A44" s="13" t="s">
        <v>56</v>
      </c>
      <c r="B44" s="20">
        <f>ROUND(-B9*$D$3,2)</f>
        <v>-93568</v>
      </c>
      <c r="C44" s="20">
        <f>ROUND(-C9*$D$3,2)</f>
        <v>-95620</v>
      </c>
      <c r="D44" s="20">
        <f>ROUND(-D9*$D$3,2)</f>
        <v>-64392</v>
      </c>
      <c r="E44" s="20">
        <f>ROUND(-E9*$D$3,2)</f>
        <v>-10052</v>
      </c>
      <c r="F44" s="20">
        <f aca="true" t="shared" si="18" ref="F44:N44">ROUND(-F9*$D$3,2)</f>
        <v>-59600</v>
      </c>
      <c r="G44" s="20">
        <f t="shared" si="18"/>
        <v>-103180</v>
      </c>
      <c r="H44" s="20">
        <f t="shared" si="18"/>
        <v>-89916</v>
      </c>
      <c r="I44" s="20">
        <f>ROUND(-I9*$D$3,2)</f>
        <v>-27616</v>
      </c>
      <c r="J44" s="20">
        <f>ROUND(-J9*$D$3,2)</f>
        <v>-55756</v>
      </c>
      <c r="K44" s="20">
        <f>ROUND(-K9*$D$3,2)</f>
        <v>-71900</v>
      </c>
      <c r="L44" s="20">
        <f>ROUND(-L9*$D$3,2)</f>
        <v>-55748</v>
      </c>
      <c r="M44" s="20">
        <f t="shared" si="18"/>
        <v>-35032</v>
      </c>
      <c r="N44" s="20">
        <f t="shared" si="18"/>
        <v>-25064</v>
      </c>
      <c r="O44" s="46">
        <f t="shared" si="17"/>
        <v>-787444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-3783.2</v>
      </c>
      <c r="G46" s="26">
        <f t="shared" si="20"/>
        <v>-500</v>
      </c>
      <c r="H46" s="26">
        <f t="shared" si="20"/>
        <v>-500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-6283.2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-3283.2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-3283.2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855276.0781297202</v>
      </c>
      <c r="C61" s="29">
        <f t="shared" si="21"/>
        <v>589432.6201264999</v>
      </c>
      <c r="D61" s="29">
        <f t="shared" si="21"/>
        <v>590822.8778702</v>
      </c>
      <c r="E61" s="29">
        <f t="shared" si="21"/>
        <v>130794.75932000001</v>
      </c>
      <c r="F61" s="29">
        <f t="shared" si="21"/>
        <v>603560.1122927499</v>
      </c>
      <c r="G61" s="29">
        <f t="shared" si="21"/>
        <v>731066.5096</v>
      </c>
      <c r="H61" s="29">
        <f t="shared" si="21"/>
        <v>591629.7244999999</v>
      </c>
      <c r="I61" s="29">
        <f t="shared" si="21"/>
        <v>169314.11487659998</v>
      </c>
      <c r="J61" s="29">
        <f>+J36+J42</f>
        <v>718304.6066134</v>
      </c>
      <c r="K61" s="29">
        <f>+K36+K42</f>
        <v>555063.3317912999</v>
      </c>
      <c r="L61" s="29">
        <f>+L36+L42</f>
        <v>680954.27721024</v>
      </c>
      <c r="M61" s="29">
        <f t="shared" si="21"/>
        <v>302590.5043523099</v>
      </c>
      <c r="N61" s="29">
        <f t="shared" si="21"/>
        <v>184620.52813936002</v>
      </c>
      <c r="O61" s="29">
        <f>SUM(B61:N61)</f>
        <v>6703430.04482238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855276.0700000001</v>
      </c>
      <c r="C64" s="36">
        <f aca="true" t="shared" si="22" ref="C64:N64">SUM(C65:C78)</f>
        <v>589432.62</v>
      </c>
      <c r="D64" s="36">
        <f t="shared" si="22"/>
        <v>590822.88</v>
      </c>
      <c r="E64" s="36">
        <f t="shared" si="22"/>
        <v>130794.76</v>
      </c>
      <c r="F64" s="36">
        <f t="shared" si="22"/>
        <v>603560.11</v>
      </c>
      <c r="G64" s="36">
        <f t="shared" si="22"/>
        <v>731066.5</v>
      </c>
      <c r="H64" s="36">
        <f t="shared" si="22"/>
        <v>591629.73</v>
      </c>
      <c r="I64" s="36">
        <f t="shared" si="22"/>
        <v>169314.12</v>
      </c>
      <c r="J64" s="36">
        <f t="shared" si="22"/>
        <v>718304.61</v>
      </c>
      <c r="K64" s="36">
        <f t="shared" si="22"/>
        <v>555063.33</v>
      </c>
      <c r="L64" s="36">
        <f t="shared" si="22"/>
        <v>680954.27</v>
      </c>
      <c r="M64" s="36">
        <f t="shared" si="22"/>
        <v>302590.5</v>
      </c>
      <c r="N64" s="36">
        <f t="shared" si="22"/>
        <v>184620.53</v>
      </c>
      <c r="O64" s="29">
        <f>SUM(O65:O78)</f>
        <v>6703430.03</v>
      </c>
    </row>
    <row r="65" spans="1:16" ht="18.75" customHeight="1">
      <c r="A65" s="17" t="s">
        <v>70</v>
      </c>
      <c r="B65" s="36">
        <v>163367.81</v>
      </c>
      <c r="C65" s="36">
        <v>171113.58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334481.39</v>
      </c>
      <c r="P65"/>
    </row>
    <row r="66" spans="1:16" ht="18.75" customHeight="1">
      <c r="A66" s="17" t="s">
        <v>71</v>
      </c>
      <c r="B66" s="36">
        <v>691908.26</v>
      </c>
      <c r="C66" s="36">
        <v>418319.04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1110227.3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590822.88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590822.88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130794.76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130794.76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603560.11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603560.11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731066.5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731066.5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591629.73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591629.73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169314.12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169314.12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718304.61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718304.61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555063.33</v>
      </c>
      <c r="L74" s="35">
        <v>0</v>
      </c>
      <c r="M74" s="35">
        <v>0</v>
      </c>
      <c r="N74" s="35">
        <v>0</v>
      </c>
      <c r="O74" s="29">
        <f t="shared" si="23"/>
        <v>555063.33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680954.27</v>
      </c>
      <c r="M75" s="35">
        <v>0</v>
      </c>
      <c r="N75" s="61">
        <v>0</v>
      </c>
      <c r="O75" s="26">
        <f t="shared" si="23"/>
        <v>680954.27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302590.5</v>
      </c>
      <c r="N76" s="35">
        <v>0</v>
      </c>
      <c r="O76" s="29">
        <f t="shared" si="23"/>
        <v>302590.5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184620.53</v>
      </c>
      <c r="O77" s="26">
        <f t="shared" si="23"/>
        <v>184620.53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2.3380816492633016</v>
      </c>
      <c r="C82" s="44">
        <v>2.2940392841007817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2.0393889705882353</v>
      </c>
      <c r="C83" s="44">
        <v>1.9246890702456283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1.8689076497961807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2.599847887771112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2.1820134213173343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1.7303455658970277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2.035226875166843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1.9915892544660554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1.9768547469210946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2.2267009717858786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2.129011685352489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2.5282166264680237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2.4761697209451947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2018-01-31T18:08:54Z</dcterms:modified>
  <cp:category/>
  <cp:version/>
  <cp:contentType/>
  <cp:contentStatus/>
</cp:coreProperties>
</file>