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<sst xmlns="http://schemas.openxmlformats.org/spreadsheetml/2006/main" count="112" uniqueCount="110">
  <si>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</si>
  <si>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</si>
  <si>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</si>
  <si>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</si>
  <si>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</si>
  <si>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</si>
  <si>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</si>
  <si>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</si>
  <si>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</si>
  <si>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</si>
  <si>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</si>
  <si>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</si>
  <si>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</si>
  <si>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</si>
  <si>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</si>
  <si>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</si>
  <si>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</si>
  <si>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</si>
  <si>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</si>
  <si>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</si>
  <si>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</si>
  <si>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</si>
  <si>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</si>
  <si>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</si>
  <si>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</si>
  <si>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</si>
  <si>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</si>
  <si>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</si>
  <si>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</si>
  <si>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</si>
  <si>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</si>
  <si>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</si>
  <si>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</si>
  <si>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</si>
  <si>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</si>
  <si>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</si>
  <si>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</si>
  <si>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</si>
  <si>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</si>
  <si>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</si>
  <si>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</si>
  <si>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</si>
  <si>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</si>
  <si>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</si>
  <si>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</si>
  <si>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</si>
  <si>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</si>
  <si>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</si>
  <si>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</si>
  <si>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</si>
  <si>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</si>
  <si>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</si>
  <si>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</si>
  <si>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</si>
  <si>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</si>
  <si>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</si>
  <si>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</si>
  <si>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</si>
  <si>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</si>
  <si>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</si>
  <si>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</si>
  <si>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</si>
  <si>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</si>
  <si>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</si>
  <si>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</si>
  <si>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</si>
  <si>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</si>
  <si>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</si>
  <si>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</si>
  <si>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</si>
  <si>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</si>
  <si>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</si>
  <si>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</si>
  <si>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</si>
  <si>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</si>
  <si>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</si>
  <si>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</si>
  <si>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</si>
  <si>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</si>
  <si>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</si>
  <si>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</si>
  <si>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</si>
  <si>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</si>
  <si>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</si>
  <si>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</si>
  <si>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</si>
  <si>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</si>
  <si>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</si>
  <si>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</si>
  <si>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</si>
  <si>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</si>
  <si>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</si>
  <si>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</si>
  <si>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</si>
  <si>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</si>
  <si>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</si>
  <si>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</si>
  <si>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</si>
  <si>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</si>
  <si>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</si>
  <si>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</si>
  <si>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</si>
  <si>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</si>
  <si>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</si>
  <si>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</si>
  <si>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</si>
  <si>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</si>
  <si>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</si>
  <si>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</si>
  <si>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17/01/18 - VENCIMENTO 24/01/18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</si>
</sst>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F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9" sqref="G49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438420</v>
      </c>
      <c r="C7" s="10">
        <f>C8+C20+C24</f>
        <v>322885</v>
      </c>
      <c r="D7" s="10">
        <f>D8+D20+D24</f>
        <v>320321</v>
      </c>
      <c r="E7" s="10">
        <f>E8+E20+E24</f>
        <v>46276</v>
      </c>
      <c r="F7" s="10">
        <f aca="true" t="shared" si="0" ref="F7:N7">F8+F20+F24</f>
        <v>292169</v>
      </c>
      <c r="G7" s="10">
        <f t="shared" si="0"/>
        <v>444033</v>
      </c>
      <c r="H7" s="10">
        <f>H8+H20+H24</f>
        <v>316219</v>
      </c>
      <c r="I7" s="10">
        <f>I8+I20+I24</f>
        <v>96789</v>
      </c>
      <c r="J7" s="10">
        <f>J8+J20+J24</f>
        <v>365458</v>
      </c>
      <c r="K7" s="10">
        <f>K8+K20+K24</f>
        <v>267857</v>
      </c>
      <c r="L7" s="10">
        <f>L8+L20+L24</f>
        <v>316369</v>
      </c>
      <c r="M7" s="10">
        <f t="shared" si="0"/>
        <v>128782</v>
      </c>
      <c r="N7" s="10">
        <f t="shared" si="0"/>
        <v>76529</v>
      </c>
      <c r="O7" s="10">
        <f>+O8+O20+O24</f>
        <v>3432107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224610</v>
      </c>
      <c r="C8" s="12">
        <f>+C9+C12+C16</f>
        <v>174195</v>
      </c>
      <c r="D8" s="12">
        <f>+D9+D12+D16</f>
        <v>188094</v>
      </c>
      <c r="E8" s="12">
        <f>+E9+E12+E16</f>
        <v>24988</v>
      </c>
      <c r="F8" s="12">
        <f aca="true" t="shared" si="1" ref="F8:N8">+F9+F12+F16</f>
        <v>160767</v>
      </c>
      <c r="G8" s="12">
        <f t="shared" si="1"/>
        <v>245176</v>
      </c>
      <c r="H8" s="12">
        <f>+H9+H12+H16</f>
        <v>166160</v>
      </c>
      <c r="I8" s="12">
        <f>+I9+I12+I16</f>
        <v>51690</v>
      </c>
      <c r="J8" s="12">
        <f>+J9+J12+J16</f>
        <v>201388</v>
      </c>
      <c r="K8" s="12">
        <f>+K9+K12+K16</f>
        <v>145560</v>
      </c>
      <c r="L8" s="12">
        <f>+L9+L12+L16</f>
        <v>160276</v>
      </c>
      <c r="M8" s="12">
        <f t="shared" si="1"/>
        <v>72872</v>
      </c>
      <c r="N8" s="12">
        <f t="shared" si="1"/>
        <v>45384</v>
      </c>
      <c r="O8" s="12">
        <f>SUM(B8:N8)</f>
        <v>1861160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20755</v>
      </c>
      <c r="C9" s="14">
        <v>20851</v>
      </c>
      <c r="D9" s="14">
        <v>13700</v>
      </c>
      <c r="E9" s="14">
        <v>2154</v>
      </c>
      <c r="F9" s="14">
        <v>13064</v>
      </c>
      <c r="G9" s="14">
        <v>22290</v>
      </c>
      <c r="H9" s="14">
        <v>19553</v>
      </c>
      <c r="I9" s="14">
        <v>6036</v>
      </c>
      <c r="J9" s="14">
        <v>12036</v>
      </c>
      <c r="K9" s="14">
        <v>15724</v>
      </c>
      <c r="L9" s="14">
        <v>11922</v>
      </c>
      <c r="M9" s="14">
        <v>7888</v>
      </c>
      <c r="N9" s="14">
        <v>5279</v>
      </c>
      <c r="O9" s="12">
        <f aca="true" t="shared" si="2" ref="O9:O19">SUM(B9:N9)</f>
        <v>171252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20755</v>
      </c>
      <c r="C10" s="14">
        <f>+C9-C11</f>
        <v>20851</v>
      </c>
      <c r="D10" s="14">
        <f>+D9-D11</f>
        <v>13700</v>
      </c>
      <c r="E10" s="14">
        <f>+E9-E11</f>
        <v>2154</v>
      </c>
      <c r="F10" s="14">
        <f aca="true" t="shared" si="3" ref="F10:N10">+F9-F11</f>
        <v>13064</v>
      </c>
      <c r="G10" s="14">
        <f t="shared" si="3"/>
        <v>22290</v>
      </c>
      <c r="H10" s="14">
        <f>+H9-H11</f>
        <v>19553</v>
      </c>
      <c r="I10" s="14">
        <f>+I9-I11</f>
        <v>6036</v>
      </c>
      <c r="J10" s="14">
        <f>+J9-J11</f>
        <v>12036</v>
      </c>
      <c r="K10" s="14">
        <f>+K9-K11</f>
        <v>15724</v>
      </c>
      <c r="L10" s="14">
        <f>+L9-L11</f>
        <v>11922</v>
      </c>
      <c r="M10" s="14">
        <f t="shared" si="3"/>
        <v>7888</v>
      </c>
      <c r="N10" s="14">
        <f t="shared" si="3"/>
        <v>5279</v>
      </c>
      <c r="O10" s="12">
        <f t="shared" si="2"/>
        <v>171252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193030</v>
      </c>
      <c r="C12" s="14">
        <f>C13+C14+C15</f>
        <v>145544</v>
      </c>
      <c r="D12" s="14">
        <f>D13+D14+D15</f>
        <v>165683</v>
      </c>
      <c r="E12" s="14">
        <f>E13+E14+E15</f>
        <v>21790</v>
      </c>
      <c r="F12" s="14">
        <f aca="true" t="shared" si="4" ref="F12:N12">F13+F14+F15</f>
        <v>139990</v>
      </c>
      <c r="G12" s="14">
        <f t="shared" si="4"/>
        <v>210146</v>
      </c>
      <c r="H12" s="14">
        <f>H13+H14+H15</f>
        <v>138990</v>
      </c>
      <c r="I12" s="14">
        <f>I13+I14+I15</f>
        <v>43185</v>
      </c>
      <c r="J12" s="14">
        <f>J13+J14+J15</f>
        <v>179345</v>
      </c>
      <c r="K12" s="14">
        <f>K13+K14+K15</f>
        <v>123248</v>
      </c>
      <c r="L12" s="14">
        <f>L13+L14+L15</f>
        <v>139935</v>
      </c>
      <c r="M12" s="14">
        <f t="shared" si="4"/>
        <v>61870</v>
      </c>
      <c r="N12" s="14">
        <f t="shared" si="4"/>
        <v>38478</v>
      </c>
      <c r="O12" s="12">
        <f t="shared" si="2"/>
        <v>1601234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100429</v>
      </c>
      <c r="C13" s="14">
        <v>77598</v>
      </c>
      <c r="D13" s="14">
        <v>81949</v>
      </c>
      <c r="E13" s="14">
        <v>11512</v>
      </c>
      <c r="F13" s="14">
        <v>71099</v>
      </c>
      <c r="G13" s="14">
        <v>108339</v>
      </c>
      <c r="H13" s="14">
        <v>74987</v>
      </c>
      <c r="I13" s="14">
        <v>23457</v>
      </c>
      <c r="J13" s="14">
        <v>95296</v>
      </c>
      <c r="K13" s="14">
        <v>63770</v>
      </c>
      <c r="L13" s="14">
        <v>72899</v>
      </c>
      <c r="M13" s="14">
        <v>31426</v>
      </c>
      <c r="N13" s="14">
        <v>19044</v>
      </c>
      <c r="O13" s="12">
        <f t="shared" si="2"/>
        <v>831805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91563</v>
      </c>
      <c r="C14" s="14">
        <v>66809</v>
      </c>
      <c r="D14" s="14">
        <v>83159</v>
      </c>
      <c r="E14" s="14">
        <v>10110</v>
      </c>
      <c r="F14" s="14">
        <v>68072</v>
      </c>
      <c r="G14" s="14">
        <v>100120</v>
      </c>
      <c r="H14" s="14">
        <v>63103</v>
      </c>
      <c r="I14" s="14">
        <v>19426</v>
      </c>
      <c r="J14" s="14">
        <v>83428</v>
      </c>
      <c r="K14" s="14">
        <v>58731</v>
      </c>
      <c r="L14" s="14">
        <v>66406</v>
      </c>
      <c r="M14" s="14">
        <v>30040</v>
      </c>
      <c r="N14" s="14">
        <v>19228</v>
      </c>
      <c r="O14" s="12">
        <f t="shared" si="2"/>
        <v>760195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1038</v>
      </c>
      <c r="C15" s="14">
        <v>1137</v>
      </c>
      <c r="D15" s="14">
        <v>575</v>
      </c>
      <c r="E15" s="14">
        <v>168</v>
      </c>
      <c r="F15" s="14">
        <v>819</v>
      </c>
      <c r="G15" s="14">
        <v>1687</v>
      </c>
      <c r="H15" s="14">
        <v>900</v>
      </c>
      <c r="I15" s="14">
        <v>302</v>
      </c>
      <c r="J15" s="14">
        <v>621</v>
      </c>
      <c r="K15" s="14">
        <v>747</v>
      </c>
      <c r="L15" s="14">
        <v>630</v>
      </c>
      <c r="M15" s="14">
        <v>404</v>
      </c>
      <c r="N15" s="14">
        <v>206</v>
      </c>
      <c r="O15" s="12">
        <f t="shared" si="2"/>
        <v>9234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10825</v>
      </c>
      <c r="C16" s="14">
        <f>C17+C18+C19</f>
        <v>7800</v>
      </c>
      <c r="D16" s="14">
        <f>D17+D18+D19</f>
        <v>8711</v>
      </c>
      <c r="E16" s="14">
        <f>E17+E18+E19</f>
        <v>1044</v>
      </c>
      <c r="F16" s="14">
        <f aca="true" t="shared" si="5" ref="F16:N16">F17+F18+F19</f>
        <v>7713</v>
      </c>
      <c r="G16" s="14">
        <f t="shared" si="5"/>
        <v>12740</v>
      </c>
      <c r="H16" s="14">
        <f>H17+H18+H19</f>
        <v>7617</v>
      </c>
      <c r="I16" s="14">
        <f>I17+I18+I19</f>
        <v>2469</v>
      </c>
      <c r="J16" s="14">
        <f>J17+J18+J19</f>
        <v>10007</v>
      </c>
      <c r="K16" s="14">
        <f>K17+K18+K19</f>
        <v>6588</v>
      </c>
      <c r="L16" s="14">
        <f>L17+L18+L19</f>
        <v>8419</v>
      </c>
      <c r="M16" s="14">
        <f t="shared" si="5"/>
        <v>3114</v>
      </c>
      <c r="N16" s="14">
        <f t="shared" si="5"/>
        <v>1627</v>
      </c>
      <c r="O16" s="12">
        <f t="shared" si="2"/>
        <v>88674</v>
      </c>
    </row>
    <row r="17" spans="1:26" ht="18.75" customHeight="1">
      <c r="A17" s="15" t="s">
        <v>16</v>
      </c>
      <c r="B17" s="14">
        <v>10759</v>
      </c>
      <c r="C17" s="14">
        <v>7766</v>
      </c>
      <c r="D17" s="14">
        <v>8669</v>
      </c>
      <c r="E17" s="14">
        <v>1040</v>
      </c>
      <c r="F17" s="14">
        <v>7685</v>
      </c>
      <c r="G17" s="14">
        <v>12672</v>
      </c>
      <c r="H17" s="14">
        <v>7567</v>
      </c>
      <c r="I17" s="14">
        <v>2453</v>
      </c>
      <c r="J17" s="14">
        <v>9955</v>
      </c>
      <c r="K17" s="14">
        <v>6538</v>
      </c>
      <c r="L17" s="14">
        <v>8364</v>
      </c>
      <c r="M17" s="14">
        <v>3096</v>
      </c>
      <c r="N17" s="14">
        <v>1613</v>
      </c>
      <c r="O17" s="12">
        <f t="shared" si="2"/>
        <v>88177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55</v>
      </c>
      <c r="C18" s="14">
        <v>32</v>
      </c>
      <c r="D18" s="14">
        <v>31</v>
      </c>
      <c r="E18" s="14">
        <v>4</v>
      </c>
      <c r="F18" s="14">
        <v>27</v>
      </c>
      <c r="G18" s="14">
        <v>56</v>
      </c>
      <c r="H18" s="14">
        <v>43</v>
      </c>
      <c r="I18" s="14">
        <v>14</v>
      </c>
      <c r="J18" s="14">
        <v>43</v>
      </c>
      <c r="K18" s="14">
        <v>45</v>
      </c>
      <c r="L18" s="14">
        <v>49</v>
      </c>
      <c r="M18" s="14">
        <v>16</v>
      </c>
      <c r="N18" s="14">
        <v>12</v>
      </c>
      <c r="O18" s="12">
        <f t="shared" si="2"/>
        <v>427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2</v>
      </c>
      <c r="D19" s="14">
        <v>11</v>
      </c>
      <c r="E19" s="14">
        <v>0</v>
      </c>
      <c r="F19" s="14">
        <v>1</v>
      </c>
      <c r="G19" s="14">
        <v>12</v>
      </c>
      <c r="H19" s="14">
        <v>7</v>
      </c>
      <c r="I19" s="14">
        <v>2</v>
      </c>
      <c r="J19" s="14">
        <v>9</v>
      </c>
      <c r="K19" s="14">
        <v>5</v>
      </c>
      <c r="L19" s="14">
        <v>6</v>
      </c>
      <c r="M19" s="14">
        <v>2</v>
      </c>
      <c r="N19" s="14">
        <v>2</v>
      </c>
      <c r="O19" s="12">
        <f t="shared" si="2"/>
        <v>70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145269</v>
      </c>
      <c r="C20" s="18">
        <f>C21+C22+C23</f>
        <v>89090</v>
      </c>
      <c r="D20" s="18">
        <f>D21+D22+D23</f>
        <v>78739</v>
      </c>
      <c r="E20" s="18">
        <f>E21+E22+E23</f>
        <v>11247</v>
      </c>
      <c r="F20" s="18">
        <f aca="true" t="shared" si="6" ref="F20:N20">F21+F22+F23</f>
        <v>75582</v>
      </c>
      <c r="G20" s="18">
        <f t="shared" si="6"/>
        <v>114109</v>
      </c>
      <c r="H20" s="18">
        <f>H21+H22+H23</f>
        <v>93083</v>
      </c>
      <c r="I20" s="18">
        <f>I21+I22+I23</f>
        <v>27520</v>
      </c>
      <c r="J20" s="18">
        <f>J21+J22+J23</f>
        <v>113166</v>
      </c>
      <c r="K20" s="18">
        <f>K21+K22+K23</f>
        <v>77301</v>
      </c>
      <c r="L20" s="18">
        <f>L21+L22+L23</f>
        <v>112534</v>
      </c>
      <c r="M20" s="18">
        <f t="shared" si="6"/>
        <v>41513</v>
      </c>
      <c r="N20" s="18">
        <f t="shared" si="6"/>
        <v>23710</v>
      </c>
      <c r="O20" s="12">
        <f aca="true" t="shared" si="7" ref="O20:O26">SUM(B20:N20)</f>
        <v>1002863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81408</v>
      </c>
      <c r="C21" s="14">
        <v>53509</v>
      </c>
      <c r="D21" s="14">
        <v>44005</v>
      </c>
      <c r="E21" s="14">
        <v>6755</v>
      </c>
      <c r="F21" s="14">
        <v>43696</v>
      </c>
      <c r="G21" s="14">
        <v>66563</v>
      </c>
      <c r="H21" s="14">
        <v>55658</v>
      </c>
      <c r="I21" s="14">
        <v>16728</v>
      </c>
      <c r="J21" s="14">
        <v>66388</v>
      </c>
      <c r="K21" s="14">
        <v>44758</v>
      </c>
      <c r="L21" s="14">
        <v>62987</v>
      </c>
      <c r="M21" s="14">
        <v>23356</v>
      </c>
      <c r="N21" s="14">
        <v>12851</v>
      </c>
      <c r="O21" s="12">
        <f t="shared" si="7"/>
        <v>578662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63289</v>
      </c>
      <c r="C22" s="14">
        <v>35106</v>
      </c>
      <c r="D22" s="14">
        <v>34502</v>
      </c>
      <c r="E22" s="14">
        <v>4436</v>
      </c>
      <c r="F22" s="14">
        <v>31551</v>
      </c>
      <c r="G22" s="14">
        <v>46915</v>
      </c>
      <c r="H22" s="14">
        <v>37052</v>
      </c>
      <c r="I22" s="14">
        <v>10662</v>
      </c>
      <c r="J22" s="14">
        <v>46426</v>
      </c>
      <c r="K22" s="14">
        <v>32195</v>
      </c>
      <c r="L22" s="14">
        <v>49167</v>
      </c>
      <c r="M22" s="14">
        <v>17934</v>
      </c>
      <c r="N22" s="14">
        <v>10759</v>
      </c>
      <c r="O22" s="12">
        <f t="shared" si="7"/>
        <v>419994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572</v>
      </c>
      <c r="C23" s="14">
        <v>475</v>
      </c>
      <c r="D23" s="14">
        <v>232</v>
      </c>
      <c r="E23" s="14">
        <v>56</v>
      </c>
      <c r="F23" s="14">
        <v>335</v>
      </c>
      <c r="G23" s="14">
        <v>631</v>
      </c>
      <c r="H23" s="14">
        <v>373</v>
      </c>
      <c r="I23" s="14">
        <v>130</v>
      </c>
      <c r="J23" s="14">
        <v>352</v>
      </c>
      <c r="K23" s="14">
        <v>348</v>
      </c>
      <c r="L23" s="14">
        <v>380</v>
      </c>
      <c r="M23" s="14">
        <v>223</v>
      </c>
      <c r="N23" s="14">
        <v>100</v>
      </c>
      <c r="O23" s="12">
        <f t="shared" si="7"/>
        <v>4207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68541</v>
      </c>
      <c r="C24" s="14">
        <f>C25+C26</f>
        <v>59600</v>
      </c>
      <c r="D24" s="14">
        <f>D25+D26</f>
        <v>53488</v>
      </c>
      <c r="E24" s="14">
        <f>E25+E26</f>
        <v>10041</v>
      </c>
      <c r="F24" s="14">
        <f aca="true" t="shared" si="8" ref="F24:N24">F25+F26</f>
        <v>55820</v>
      </c>
      <c r="G24" s="14">
        <f t="shared" si="8"/>
        <v>84748</v>
      </c>
      <c r="H24" s="14">
        <f>H25+H26</f>
        <v>56976</v>
      </c>
      <c r="I24" s="14">
        <f>I25+I26</f>
        <v>17579</v>
      </c>
      <c r="J24" s="14">
        <f>J25+J26</f>
        <v>50904</v>
      </c>
      <c r="K24" s="14">
        <f>K25+K26</f>
        <v>44996</v>
      </c>
      <c r="L24" s="14">
        <f>L25+L26</f>
        <v>43559</v>
      </c>
      <c r="M24" s="14">
        <f t="shared" si="8"/>
        <v>14397</v>
      </c>
      <c r="N24" s="14">
        <f t="shared" si="8"/>
        <v>7435</v>
      </c>
      <c r="O24" s="12">
        <f t="shared" si="7"/>
        <v>568084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68538</v>
      </c>
      <c r="C25" s="14">
        <v>59598</v>
      </c>
      <c r="D25" s="14">
        <v>53486</v>
      </c>
      <c r="E25" s="14">
        <v>10041</v>
      </c>
      <c r="F25" s="14">
        <v>55817</v>
      </c>
      <c r="G25" s="14">
        <v>84743</v>
      </c>
      <c r="H25" s="14">
        <v>56975</v>
      </c>
      <c r="I25" s="14">
        <v>17578</v>
      </c>
      <c r="J25" s="14">
        <v>50899</v>
      </c>
      <c r="K25" s="14">
        <v>44992</v>
      </c>
      <c r="L25" s="14">
        <v>43559</v>
      </c>
      <c r="M25" s="14">
        <v>14396</v>
      </c>
      <c r="N25" s="14">
        <v>7435</v>
      </c>
      <c r="O25" s="12">
        <f t="shared" si="7"/>
        <v>568057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</v>
      </c>
      <c r="C26" s="14">
        <v>2</v>
      </c>
      <c r="D26" s="14">
        <v>2</v>
      </c>
      <c r="E26" s="14">
        <v>0</v>
      </c>
      <c r="F26" s="14">
        <v>3</v>
      </c>
      <c r="G26" s="14">
        <v>5</v>
      </c>
      <c r="H26" s="14">
        <v>1</v>
      </c>
      <c r="I26" s="14">
        <v>1</v>
      </c>
      <c r="J26" s="14">
        <v>5</v>
      </c>
      <c r="K26" s="14">
        <v>4</v>
      </c>
      <c r="L26" s="14">
        <v>0</v>
      </c>
      <c r="M26" s="14">
        <v>1</v>
      </c>
      <c r="N26" s="14">
        <v>0</v>
      </c>
      <c r="O26" s="12">
        <f t="shared" si="7"/>
        <v>27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921014.9677732</v>
      </c>
      <c r="C36" s="60">
        <f aca="true" t="shared" si="11" ref="C36:N36">C37+C38+C39+C40</f>
        <v>656102.0864925</v>
      </c>
      <c r="D36" s="60">
        <f t="shared" si="11"/>
        <v>608994.0266660501</v>
      </c>
      <c r="E36" s="60">
        <f t="shared" si="11"/>
        <v>120404.79187839999</v>
      </c>
      <c r="F36" s="60">
        <f t="shared" si="11"/>
        <v>637612.04380645</v>
      </c>
      <c r="G36" s="60">
        <f t="shared" si="11"/>
        <v>772620.9384</v>
      </c>
      <c r="H36" s="60">
        <f t="shared" si="11"/>
        <v>647200.1514999999</v>
      </c>
      <c r="I36" s="60">
        <f>I37+I38+I39+I40</f>
        <v>192781.02435779996</v>
      </c>
      <c r="J36" s="60">
        <f>J37+J38+J39+J40</f>
        <v>727255.8498044</v>
      </c>
      <c r="K36" s="60">
        <f>K37+K38+K39+K40</f>
        <v>600036.3561951</v>
      </c>
      <c r="L36" s="60">
        <f>L37+L38+L39+L40</f>
        <v>677821.4391214399</v>
      </c>
      <c r="M36" s="60">
        <f t="shared" si="11"/>
        <v>327963.55281826</v>
      </c>
      <c r="N36" s="60">
        <f t="shared" si="11"/>
        <v>189568.01251824</v>
      </c>
      <c r="O36" s="60">
        <f>O37+O38+O39+O40</f>
        <v>7079375.241331841</v>
      </c>
    </row>
    <row r="37" spans="1:15" ht="18.75" customHeight="1">
      <c r="A37" s="57" t="s">
        <v>50</v>
      </c>
      <c r="B37" s="54">
        <f aca="true" t="shared" si="12" ref="B37:N37">B29*B7</f>
        <v>915815.5380000001</v>
      </c>
      <c r="C37" s="54">
        <f t="shared" si="12"/>
        <v>651581.9299999999</v>
      </c>
      <c r="D37" s="54">
        <f t="shared" si="12"/>
        <v>598423.6922</v>
      </c>
      <c r="E37" s="54">
        <f t="shared" si="12"/>
        <v>120049.19919999999</v>
      </c>
      <c r="F37" s="54">
        <f t="shared" si="12"/>
        <v>637308.2396999999</v>
      </c>
      <c r="G37" s="54">
        <f t="shared" si="12"/>
        <v>768132.6867</v>
      </c>
      <c r="H37" s="54">
        <f t="shared" si="12"/>
        <v>643221.0679</v>
      </c>
      <c r="I37" s="54">
        <f>I29*I7</f>
        <v>192668.18339999998</v>
      </c>
      <c r="J37" s="54">
        <f>J29*J7</f>
        <v>722145.008</v>
      </c>
      <c r="K37" s="54">
        <f>K29*K7</f>
        <v>596115.7535</v>
      </c>
      <c r="L37" s="54">
        <f>L29*L7</f>
        <v>673138.3213</v>
      </c>
      <c r="M37" s="54">
        <f t="shared" si="12"/>
        <v>325303.332</v>
      </c>
      <c r="N37" s="54">
        <f t="shared" si="12"/>
        <v>189409.275</v>
      </c>
      <c r="O37" s="56">
        <f>SUM(B37:N37)</f>
        <v>7033312.226900001</v>
      </c>
    </row>
    <row r="38" spans="1:15" ht="18.75" customHeight="1">
      <c r="A38" s="57" t="s">
        <v>51</v>
      </c>
      <c r="B38" s="54">
        <f aca="true" t="shared" si="13" ref="B38:N38">B30*B7</f>
        <v>-2715.8102268000002</v>
      </c>
      <c r="C38" s="54">
        <f t="shared" si="13"/>
        <v>-1895.1735075</v>
      </c>
      <c r="D38" s="54">
        <f t="shared" si="13"/>
        <v>-1777.76553395</v>
      </c>
      <c r="E38" s="54">
        <f t="shared" si="13"/>
        <v>-290.6873216</v>
      </c>
      <c r="F38" s="54">
        <f t="shared" si="13"/>
        <v>-1857.59589355</v>
      </c>
      <c r="G38" s="54">
        <f t="shared" si="13"/>
        <v>-2264.5683000000004</v>
      </c>
      <c r="H38" s="54">
        <f t="shared" si="13"/>
        <v>-1770.8264</v>
      </c>
      <c r="I38" s="54">
        <f>I30*I7</f>
        <v>-541.9990422000001</v>
      </c>
      <c r="J38" s="54">
        <f>J30*J7</f>
        <v>-2078.7981956</v>
      </c>
      <c r="K38" s="54">
        <f>K30*K7</f>
        <v>-1705.0973049000002</v>
      </c>
      <c r="L38" s="54">
        <f>L30*L7</f>
        <v>-1977.3821785599998</v>
      </c>
      <c r="M38" s="54">
        <f t="shared" si="13"/>
        <v>-948.93918174</v>
      </c>
      <c r="N38" s="54">
        <f t="shared" si="13"/>
        <v>-560.30248176</v>
      </c>
      <c r="O38" s="25">
        <f>SUM(B38:N38)</f>
        <v>-20384.94556816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-83020</v>
      </c>
      <c r="C42" s="25">
        <f aca="true" t="shared" si="15" ref="C42:N42">+C43+C46+C58+C59</f>
        <v>-83404</v>
      </c>
      <c r="D42" s="25">
        <f t="shared" si="15"/>
        <v>-55300</v>
      </c>
      <c r="E42" s="25">
        <f t="shared" si="15"/>
        <v>-8616</v>
      </c>
      <c r="F42" s="25">
        <f t="shared" si="15"/>
        <v>-52756</v>
      </c>
      <c r="G42" s="25">
        <f t="shared" si="15"/>
        <v>-89660</v>
      </c>
      <c r="H42" s="25">
        <f t="shared" si="15"/>
        <v>-78712</v>
      </c>
      <c r="I42" s="25">
        <f>+I43+I46+I58+I59</f>
        <v>-24144</v>
      </c>
      <c r="J42" s="25">
        <f>+J43+J46+J58+J59</f>
        <v>-48144</v>
      </c>
      <c r="K42" s="25">
        <f>+K43+K46+K58+K59</f>
        <v>-62896</v>
      </c>
      <c r="L42" s="25">
        <f>+L43+L46+L58+L59</f>
        <v>-47688</v>
      </c>
      <c r="M42" s="25">
        <f t="shared" si="15"/>
        <v>-31552</v>
      </c>
      <c r="N42" s="25">
        <f t="shared" si="15"/>
        <v>-21116</v>
      </c>
      <c r="O42" s="25">
        <f>+O43+O46+O58+O59</f>
        <v>-687008</v>
      </c>
    </row>
    <row r="43" spans="1:15" ht="18.75" customHeight="1">
      <c r="A43" s="17" t="s">
        <v>55</v>
      </c>
      <c r="B43" s="26">
        <f>B44+B45</f>
        <v>-83020</v>
      </c>
      <c r="C43" s="26">
        <f>C44+C45</f>
        <v>-83404</v>
      </c>
      <c r="D43" s="26">
        <f>D44+D45</f>
        <v>-54800</v>
      </c>
      <c r="E43" s="26">
        <f>E44+E45</f>
        <v>-8616</v>
      </c>
      <c r="F43" s="26">
        <f aca="true" t="shared" si="16" ref="F43:N43">F44+F45</f>
        <v>-52256</v>
      </c>
      <c r="G43" s="26">
        <f t="shared" si="16"/>
        <v>-89160</v>
      </c>
      <c r="H43" s="26">
        <f t="shared" si="16"/>
        <v>-78212</v>
      </c>
      <c r="I43" s="26">
        <f>I44+I45</f>
        <v>-24144</v>
      </c>
      <c r="J43" s="26">
        <f>J44+J45</f>
        <v>-48144</v>
      </c>
      <c r="K43" s="26">
        <f>K44+K45</f>
        <v>-62896</v>
      </c>
      <c r="L43" s="26">
        <f>L44+L45</f>
        <v>-47688</v>
      </c>
      <c r="M43" s="26">
        <f t="shared" si="16"/>
        <v>-31552</v>
      </c>
      <c r="N43" s="26">
        <f t="shared" si="16"/>
        <v>-21116</v>
      </c>
      <c r="O43" s="25">
        <f aca="true" t="shared" si="17" ref="O43:O59">SUM(B43:N43)</f>
        <v>-685008</v>
      </c>
    </row>
    <row r="44" spans="1:26" ht="18.75" customHeight="1">
      <c r="A44" s="13" t="s">
        <v>56</v>
      </c>
      <c r="B44" s="20">
        <f>ROUND(-B9*$D$3,2)</f>
        <v>-83020</v>
      </c>
      <c r="C44" s="20">
        <f>ROUND(-C9*$D$3,2)</f>
        <v>-83404</v>
      </c>
      <c r="D44" s="20">
        <f>ROUND(-D9*$D$3,2)</f>
        <v>-54800</v>
      </c>
      <c r="E44" s="20">
        <f>ROUND(-E9*$D$3,2)</f>
        <v>-8616</v>
      </c>
      <c r="F44" s="20">
        <f aca="true" t="shared" si="18" ref="F44:N44">ROUND(-F9*$D$3,2)</f>
        <v>-52256</v>
      </c>
      <c r="G44" s="20">
        <f t="shared" si="18"/>
        <v>-89160</v>
      </c>
      <c r="H44" s="20">
        <f t="shared" si="18"/>
        <v>-78212</v>
      </c>
      <c r="I44" s="20">
        <f>ROUND(-I9*$D$3,2)</f>
        <v>-24144</v>
      </c>
      <c r="J44" s="20">
        <f>ROUND(-J9*$D$3,2)</f>
        <v>-48144</v>
      </c>
      <c r="K44" s="20">
        <f>ROUND(-K9*$D$3,2)</f>
        <v>-62896</v>
      </c>
      <c r="L44" s="20">
        <f>ROUND(-L9*$D$3,2)</f>
        <v>-47688</v>
      </c>
      <c r="M44" s="20">
        <f t="shared" si="18"/>
        <v>-31552</v>
      </c>
      <c r="N44" s="20">
        <f t="shared" si="18"/>
        <v>-21116</v>
      </c>
      <c r="O44" s="46">
        <f t="shared" si="17"/>
        <v>-685008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837994.9677732</v>
      </c>
      <c r="C61" s="29">
        <f t="shared" si="21"/>
        <v>572698.0864925</v>
      </c>
      <c r="D61" s="29">
        <f t="shared" si="21"/>
        <v>553694.0266660501</v>
      </c>
      <c r="E61" s="29">
        <f t="shared" si="21"/>
        <v>111788.79187839999</v>
      </c>
      <c r="F61" s="29">
        <f t="shared" si="21"/>
        <v>584856.04380645</v>
      </c>
      <c r="G61" s="29">
        <f t="shared" si="21"/>
        <v>682960.9384</v>
      </c>
      <c r="H61" s="29">
        <f t="shared" si="21"/>
        <v>568488.1514999999</v>
      </c>
      <c r="I61" s="29">
        <f t="shared" si="21"/>
        <v>168637.02435779996</v>
      </c>
      <c r="J61" s="29">
        <f>+J36+J42</f>
        <v>679111.8498044</v>
      </c>
      <c r="K61" s="29">
        <f>+K36+K42</f>
        <v>537140.3561951</v>
      </c>
      <c r="L61" s="29">
        <f>+L36+L42</f>
        <v>630133.4391214399</v>
      </c>
      <c r="M61" s="29">
        <f t="shared" si="21"/>
        <v>296411.55281826</v>
      </c>
      <c r="N61" s="29">
        <f t="shared" si="21"/>
        <v>168452.01251824</v>
      </c>
      <c r="O61" s="29">
        <f>SUM(B61:N61)</f>
        <v>6392367.24133184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837994.9600000001</v>
      </c>
      <c r="C64" s="36">
        <f aca="true" t="shared" si="22" ref="C64:N64">SUM(C65:C78)</f>
        <v>572698.0900000001</v>
      </c>
      <c r="D64" s="36">
        <f t="shared" si="22"/>
        <v>553694.02</v>
      </c>
      <c r="E64" s="36">
        <f t="shared" si="22"/>
        <v>111788.79</v>
      </c>
      <c r="F64" s="36">
        <f t="shared" si="22"/>
        <v>584856.04</v>
      </c>
      <c r="G64" s="36">
        <f t="shared" si="22"/>
        <v>682960.94</v>
      </c>
      <c r="H64" s="36">
        <f t="shared" si="22"/>
        <v>568488.15</v>
      </c>
      <c r="I64" s="36">
        <f t="shared" si="22"/>
        <v>168637.02</v>
      </c>
      <c r="J64" s="36">
        <f t="shared" si="22"/>
        <v>679111.84</v>
      </c>
      <c r="K64" s="36">
        <f t="shared" si="22"/>
        <v>537140.35</v>
      </c>
      <c r="L64" s="36">
        <f t="shared" si="22"/>
        <v>630133.44</v>
      </c>
      <c r="M64" s="36">
        <f t="shared" si="22"/>
        <v>296411.55</v>
      </c>
      <c r="N64" s="36">
        <f t="shared" si="22"/>
        <v>168452.02</v>
      </c>
      <c r="O64" s="29">
        <f>SUM(O65:O78)</f>
        <v>6392367.21</v>
      </c>
    </row>
    <row r="65" spans="1:16" ht="18.75" customHeight="1">
      <c r="A65" s="17" t="s">
        <v>70</v>
      </c>
      <c r="B65" s="36">
        <v>160124.16</v>
      </c>
      <c r="C65" s="36">
        <v>166434.39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326558.55000000005</v>
      </c>
      <c r="P65"/>
    </row>
    <row r="66" spans="1:16" ht="18.75" customHeight="1">
      <c r="A66" s="17" t="s">
        <v>71</v>
      </c>
      <c r="B66" s="36">
        <v>677870.8</v>
      </c>
      <c r="C66" s="36">
        <v>406263.7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1084134.5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553694.02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553694.02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111788.79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111788.79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584856.04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584856.04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682960.94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682960.94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568488.15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568488.15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168637.02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168637.02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679111.84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679111.84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537140.35</v>
      </c>
      <c r="L74" s="35">
        <v>0</v>
      </c>
      <c r="M74" s="35">
        <v>0</v>
      </c>
      <c r="N74" s="35">
        <v>0</v>
      </c>
      <c r="O74" s="29">
        <f t="shared" si="23"/>
        <v>537140.35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630133.44</v>
      </c>
      <c r="M75" s="35">
        <v>0</v>
      </c>
      <c r="N75" s="61">
        <v>0</v>
      </c>
      <c r="O75" s="26">
        <f t="shared" si="23"/>
        <v>630133.44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296411.55</v>
      </c>
      <c r="N76" s="35">
        <v>0</v>
      </c>
      <c r="O76" s="29">
        <f t="shared" si="23"/>
        <v>296411.55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168452.02</v>
      </c>
      <c r="O77" s="26">
        <f t="shared" si="23"/>
        <v>168452.02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2.3390861963148715</v>
      </c>
      <c r="C82" s="44">
        <v>2.2952654820672675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2.0396040708251135</v>
      </c>
      <c r="C83" s="44">
        <v>1.924993248987265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1.8693976563074233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2.601884170593828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2.182339823206603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1.73079541025104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2.0355922999566753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1.9917658448563367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1.9772800425887516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2.22704374421837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2.129675091811903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2.528502064094827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2.4770742139351096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2018-01-23T19:00:08Z</dcterms:modified>
  <cp:category/>
  <cp:version/>
  <cp:contentType/>
  <cp:contentStatus/>
</cp:coreProperties>
</file>