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<sst xmlns="http://schemas.openxmlformats.org/spreadsheetml/2006/main" count="112" uniqueCount="110">
  <si>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</si>
  <si>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</si>
  <si>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</si>
  <si>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</si>
  <si>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</si>
  <si>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</si>
  <si>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</si>
  <si>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</si>
  <si>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</si>
  <si>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</si>
  <si>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</si>
  <si>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</si>
  <si>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</si>
  <si>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</si>
  <si>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</si>
  <si>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</si>
  <si>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</si>
  <si>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</si>
  <si>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</si>
  <si>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</si>
  <si>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</si>
  <si>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</si>
  <si>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</si>
  <si>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</si>
  <si>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</si>
  <si>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</si>
  <si>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</si>
  <si>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</si>
  <si>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</si>
  <si>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</si>
  <si>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</si>
  <si>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</si>
  <si>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</si>
  <si>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</si>
  <si>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</si>
  <si>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</si>
  <si>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</si>
  <si>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</si>
  <si>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</si>
  <si>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</si>
  <si>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</si>
  <si>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</si>
  <si>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</si>
  <si>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</si>
  <si>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</si>
  <si>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</si>
  <si>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</si>
  <si>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</si>
  <si>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</si>
  <si>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</si>
  <si>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</si>
  <si>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</si>
  <si>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</si>
  <si>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</si>
  <si>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</si>
  <si>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</si>
  <si>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</si>
  <si>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</si>
  <si>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</si>
  <si>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</si>
  <si>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</si>
  <si>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</si>
  <si>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</si>
  <si>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</si>
  <si>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</si>
  <si>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</si>
  <si>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</si>
  <si>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</si>
  <si>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</si>
  <si>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</si>
  <si>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</si>
  <si>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</si>
  <si>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</si>
  <si>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</si>
  <si>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</si>
  <si>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</si>
  <si>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</si>
  <si>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</si>
  <si>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</si>
  <si>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</si>
  <si>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</si>
  <si>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</si>
  <si>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</si>
  <si>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</si>
  <si>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</si>
  <si>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</si>
  <si>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</si>
  <si>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</si>
  <si>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</si>
  <si>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</si>
  <si>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</si>
  <si>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</si>
  <si>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</si>
  <si>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</si>
  <si>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</si>
  <si>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</si>
  <si>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</si>
  <si>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</si>
  <si>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</si>
  <si>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</si>
  <si>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</si>
  <si>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</si>
  <si>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</si>
  <si>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</si>
  <si>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</si>
  <si>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</si>
  <si>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</si>
  <si>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</si>
  <si>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</si>
  <si>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15/01/18 - VENCIMENTO 22/01/18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</si>
</sst>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G5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70" sqref="R70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425999</v>
      </c>
      <c r="C7" s="10">
        <f>C8+C20+C24</f>
        <v>315712</v>
      </c>
      <c r="D7" s="10">
        <f>D8+D20+D24</f>
        <v>328606</v>
      </c>
      <c r="E7" s="10">
        <f>E8+E20+E24</f>
        <v>49604</v>
      </c>
      <c r="F7" s="10">
        <f aca="true" t="shared" si="0" ref="F7:N7">F8+F20+F24</f>
        <v>283555</v>
      </c>
      <c r="G7" s="10">
        <f t="shared" si="0"/>
        <v>446970</v>
      </c>
      <c r="H7" s="10">
        <f>H8+H20+H24</f>
        <v>309388</v>
      </c>
      <c r="I7" s="10">
        <f>I8+I20+I24</f>
        <v>93679</v>
      </c>
      <c r="J7" s="10">
        <f>J8+J20+J24</f>
        <v>362740</v>
      </c>
      <c r="K7" s="10">
        <f>K8+K20+K24</f>
        <v>264565</v>
      </c>
      <c r="L7" s="10">
        <f>L8+L20+L24</f>
        <v>323527</v>
      </c>
      <c r="M7" s="10">
        <f t="shared" si="0"/>
        <v>125199</v>
      </c>
      <c r="N7" s="10">
        <f t="shared" si="0"/>
        <v>80899</v>
      </c>
      <c r="O7" s="10">
        <f>+O8+O20+O24</f>
        <v>3410443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217447</v>
      </c>
      <c r="C8" s="12">
        <f>+C9+C12+C16</f>
        <v>169802</v>
      </c>
      <c r="D8" s="12">
        <f>+D9+D12+D16</f>
        <v>192333</v>
      </c>
      <c r="E8" s="12">
        <f>+E9+E12+E16</f>
        <v>25940</v>
      </c>
      <c r="F8" s="12">
        <f aca="true" t="shared" si="1" ref="F8:N8">+F9+F12+F16</f>
        <v>155782</v>
      </c>
      <c r="G8" s="12">
        <f t="shared" si="1"/>
        <v>246028</v>
      </c>
      <c r="H8" s="12">
        <f>+H9+H12+H16</f>
        <v>161221</v>
      </c>
      <c r="I8" s="12">
        <f>+I9+I12+I16</f>
        <v>49659</v>
      </c>
      <c r="J8" s="12">
        <f>+J9+J12+J16</f>
        <v>199302</v>
      </c>
      <c r="K8" s="12">
        <f>+K9+K12+K16</f>
        <v>143626</v>
      </c>
      <c r="L8" s="12">
        <f>+L9+L12+L16</f>
        <v>162992</v>
      </c>
      <c r="M8" s="12">
        <f t="shared" si="1"/>
        <v>70692</v>
      </c>
      <c r="N8" s="12">
        <f t="shared" si="1"/>
        <v>47813</v>
      </c>
      <c r="O8" s="12">
        <f>SUM(B8:N8)</f>
        <v>1842637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22293</v>
      </c>
      <c r="C9" s="14">
        <v>22624</v>
      </c>
      <c r="D9" s="14">
        <v>16045</v>
      </c>
      <c r="E9" s="14">
        <v>2479</v>
      </c>
      <c r="F9" s="14">
        <v>14404</v>
      </c>
      <c r="G9" s="14">
        <v>24217</v>
      </c>
      <c r="H9" s="14">
        <v>20529</v>
      </c>
      <c r="I9" s="14">
        <v>6575</v>
      </c>
      <c r="J9" s="14">
        <v>13936</v>
      </c>
      <c r="K9" s="14">
        <v>17260</v>
      </c>
      <c r="L9" s="14">
        <v>14264</v>
      </c>
      <c r="M9" s="14">
        <v>8548</v>
      </c>
      <c r="N9" s="14">
        <v>6110</v>
      </c>
      <c r="O9" s="12">
        <f aca="true" t="shared" si="2" ref="O9:O19">SUM(B9:N9)</f>
        <v>189284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22293</v>
      </c>
      <c r="C10" s="14">
        <f>+C9-C11</f>
        <v>22624</v>
      </c>
      <c r="D10" s="14">
        <f>+D9-D11</f>
        <v>16045</v>
      </c>
      <c r="E10" s="14">
        <f>+E9-E11</f>
        <v>2479</v>
      </c>
      <c r="F10" s="14">
        <f aca="true" t="shared" si="3" ref="F10:N10">+F9-F11</f>
        <v>14404</v>
      </c>
      <c r="G10" s="14">
        <f t="shared" si="3"/>
        <v>24217</v>
      </c>
      <c r="H10" s="14">
        <f>+H9-H11</f>
        <v>20529</v>
      </c>
      <c r="I10" s="14">
        <f>+I9-I11</f>
        <v>6575</v>
      </c>
      <c r="J10" s="14">
        <f>+J9-J11</f>
        <v>13936</v>
      </c>
      <c r="K10" s="14">
        <f>+K9-K11</f>
        <v>17260</v>
      </c>
      <c r="L10" s="14">
        <f>+L9-L11</f>
        <v>14264</v>
      </c>
      <c r="M10" s="14">
        <f t="shared" si="3"/>
        <v>8548</v>
      </c>
      <c r="N10" s="14">
        <f t="shared" si="3"/>
        <v>6110</v>
      </c>
      <c r="O10" s="12">
        <f t="shared" si="2"/>
        <v>189284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184893</v>
      </c>
      <c r="C12" s="14">
        <f>C13+C14+C15</f>
        <v>139674</v>
      </c>
      <c r="D12" s="14">
        <f>D13+D14+D15</f>
        <v>167678</v>
      </c>
      <c r="E12" s="14">
        <f>E13+E14+E15</f>
        <v>22321</v>
      </c>
      <c r="F12" s="14">
        <f aca="true" t="shared" si="4" ref="F12:N12">F13+F14+F15</f>
        <v>134037</v>
      </c>
      <c r="G12" s="14">
        <f t="shared" si="4"/>
        <v>209118</v>
      </c>
      <c r="H12" s="14">
        <f>H13+H14+H15</f>
        <v>133558</v>
      </c>
      <c r="I12" s="14">
        <f>I13+I14+I15</f>
        <v>40841</v>
      </c>
      <c r="J12" s="14">
        <f>J13+J14+J15</f>
        <v>175695</v>
      </c>
      <c r="K12" s="14">
        <f>K13+K14+K15</f>
        <v>119923</v>
      </c>
      <c r="L12" s="14">
        <f>L13+L14+L15</f>
        <v>140432</v>
      </c>
      <c r="M12" s="14">
        <f t="shared" si="4"/>
        <v>59224</v>
      </c>
      <c r="N12" s="14">
        <f t="shared" si="4"/>
        <v>40089</v>
      </c>
      <c r="O12" s="12">
        <f t="shared" si="2"/>
        <v>1567483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94697</v>
      </c>
      <c r="C13" s="14">
        <v>73600</v>
      </c>
      <c r="D13" s="14">
        <v>82430</v>
      </c>
      <c r="E13" s="14">
        <v>11663</v>
      </c>
      <c r="F13" s="14">
        <v>67080</v>
      </c>
      <c r="G13" s="14">
        <v>106206</v>
      </c>
      <c r="H13" s="14">
        <v>71215</v>
      </c>
      <c r="I13" s="14">
        <v>21900</v>
      </c>
      <c r="J13" s="14">
        <v>93097</v>
      </c>
      <c r="K13" s="14">
        <v>61161</v>
      </c>
      <c r="L13" s="14">
        <v>72652</v>
      </c>
      <c r="M13" s="14">
        <v>29994</v>
      </c>
      <c r="N13" s="14">
        <v>19513</v>
      </c>
      <c r="O13" s="12">
        <f t="shared" si="2"/>
        <v>805208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89191</v>
      </c>
      <c r="C14" s="14">
        <v>64968</v>
      </c>
      <c r="D14" s="14">
        <v>84652</v>
      </c>
      <c r="E14" s="14">
        <v>10490</v>
      </c>
      <c r="F14" s="14">
        <v>66157</v>
      </c>
      <c r="G14" s="14">
        <v>101120</v>
      </c>
      <c r="H14" s="14">
        <v>61487</v>
      </c>
      <c r="I14" s="14">
        <v>18616</v>
      </c>
      <c r="J14" s="14">
        <v>81957</v>
      </c>
      <c r="K14" s="14">
        <v>57966</v>
      </c>
      <c r="L14" s="14">
        <v>67132</v>
      </c>
      <c r="M14" s="14">
        <v>28845</v>
      </c>
      <c r="N14" s="14">
        <v>20332</v>
      </c>
      <c r="O14" s="12">
        <f t="shared" si="2"/>
        <v>752913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1005</v>
      </c>
      <c r="C15" s="14">
        <v>1106</v>
      </c>
      <c r="D15" s="14">
        <v>596</v>
      </c>
      <c r="E15" s="14">
        <v>168</v>
      </c>
      <c r="F15" s="14">
        <v>800</v>
      </c>
      <c r="G15" s="14">
        <v>1792</v>
      </c>
      <c r="H15" s="14">
        <v>856</v>
      </c>
      <c r="I15" s="14">
        <v>325</v>
      </c>
      <c r="J15" s="14">
        <v>641</v>
      </c>
      <c r="K15" s="14">
        <v>796</v>
      </c>
      <c r="L15" s="14">
        <v>648</v>
      </c>
      <c r="M15" s="14">
        <v>385</v>
      </c>
      <c r="N15" s="14">
        <v>244</v>
      </c>
      <c r="O15" s="12">
        <f t="shared" si="2"/>
        <v>9362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10261</v>
      </c>
      <c r="C16" s="14">
        <f>C17+C18+C19</f>
        <v>7504</v>
      </c>
      <c r="D16" s="14">
        <f>D17+D18+D19</f>
        <v>8610</v>
      </c>
      <c r="E16" s="14">
        <f>E17+E18+E19</f>
        <v>1140</v>
      </c>
      <c r="F16" s="14">
        <f aca="true" t="shared" si="5" ref="F16:N16">F17+F18+F19</f>
        <v>7341</v>
      </c>
      <c r="G16" s="14">
        <f t="shared" si="5"/>
        <v>12693</v>
      </c>
      <c r="H16" s="14">
        <f>H17+H18+H19</f>
        <v>7134</v>
      </c>
      <c r="I16" s="14">
        <f>I17+I18+I19</f>
        <v>2243</v>
      </c>
      <c r="J16" s="14">
        <f>J17+J18+J19</f>
        <v>9671</v>
      </c>
      <c r="K16" s="14">
        <f>K17+K18+K19</f>
        <v>6443</v>
      </c>
      <c r="L16" s="14">
        <f>L17+L18+L19</f>
        <v>8296</v>
      </c>
      <c r="M16" s="14">
        <f t="shared" si="5"/>
        <v>2920</v>
      </c>
      <c r="N16" s="14">
        <f t="shared" si="5"/>
        <v>1614</v>
      </c>
      <c r="O16" s="12">
        <f t="shared" si="2"/>
        <v>85870</v>
      </c>
    </row>
    <row r="17" spans="1:26" ht="18.75" customHeight="1">
      <c r="A17" s="15" t="s">
        <v>16</v>
      </c>
      <c r="B17" s="14">
        <v>10209</v>
      </c>
      <c r="C17" s="14">
        <v>7462</v>
      </c>
      <c r="D17" s="14">
        <v>8572</v>
      </c>
      <c r="E17" s="14">
        <v>1132</v>
      </c>
      <c r="F17" s="14">
        <v>7316</v>
      </c>
      <c r="G17" s="14">
        <v>12636</v>
      </c>
      <c r="H17" s="14">
        <v>7101</v>
      </c>
      <c r="I17" s="14">
        <v>2237</v>
      </c>
      <c r="J17" s="14">
        <v>9628</v>
      </c>
      <c r="K17" s="14">
        <v>6392</v>
      </c>
      <c r="L17" s="14">
        <v>8243</v>
      </c>
      <c r="M17" s="14">
        <v>2904</v>
      </c>
      <c r="N17" s="14">
        <v>1598</v>
      </c>
      <c r="O17" s="12">
        <f t="shared" si="2"/>
        <v>85430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47</v>
      </c>
      <c r="C18" s="14">
        <v>39</v>
      </c>
      <c r="D18" s="14">
        <v>28</v>
      </c>
      <c r="E18" s="14">
        <v>7</v>
      </c>
      <c r="F18" s="14">
        <v>25</v>
      </c>
      <c r="G18" s="14">
        <v>47</v>
      </c>
      <c r="H18" s="14">
        <v>26</v>
      </c>
      <c r="I18" s="14">
        <v>5</v>
      </c>
      <c r="J18" s="14">
        <v>34</v>
      </c>
      <c r="K18" s="14">
        <v>49</v>
      </c>
      <c r="L18" s="14">
        <v>47</v>
      </c>
      <c r="M18" s="14">
        <v>14</v>
      </c>
      <c r="N18" s="14">
        <v>11</v>
      </c>
      <c r="O18" s="12">
        <f t="shared" si="2"/>
        <v>379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3</v>
      </c>
      <c r="D19" s="14">
        <v>10</v>
      </c>
      <c r="E19" s="14">
        <v>1</v>
      </c>
      <c r="F19" s="14">
        <v>0</v>
      </c>
      <c r="G19" s="14">
        <v>10</v>
      </c>
      <c r="H19" s="14">
        <v>7</v>
      </c>
      <c r="I19" s="14">
        <v>1</v>
      </c>
      <c r="J19" s="14">
        <v>9</v>
      </c>
      <c r="K19" s="14">
        <v>2</v>
      </c>
      <c r="L19" s="14">
        <v>6</v>
      </c>
      <c r="M19" s="14">
        <v>2</v>
      </c>
      <c r="N19" s="14">
        <v>5</v>
      </c>
      <c r="O19" s="12">
        <f t="shared" si="2"/>
        <v>61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140563</v>
      </c>
      <c r="C20" s="18">
        <f>C21+C22+C23</f>
        <v>87224</v>
      </c>
      <c r="D20" s="18">
        <f>D21+D22+D23</f>
        <v>80487</v>
      </c>
      <c r="E20" s="18">
        <f>E21+E22+E23</f>
        <v>12618</v>
      </c>
      <c r="F20" s="18">
        <f aca="true" t="shared" si="6" ref="F20:N20">F21+F22+F23</f>
        <v>73522</v>
      </c>
      <c r="G20" s="18">
        <f t="shared" si="6"/>
        <v>113938</v>
      </c>
      <c r="H20" s="18">
        <f>H21+H22+H23</f>
        <v>90699</v>
      </c>
      <c r="I20" s="18">
        <f>I21+I22+I23</f>
        <v>26415</v>
      </c>
      <c r="J20" s="18">
        <f>J21+J22+J23</f>
        <v>111341</v>
      </c>
      <c r="K20" s="18">
        <f>K21+K22+K23</f>
        <v>75499</v>
      </c>
      <c r="L20" s="18">
        <f>L21+L22+L23</f>
        <v>114948</v>
      </c>
      <c r="M20" s="18">
        <f t="shared" si="6"/>
        <v>40078</v>
      </c>
      <c r="N20" s="18">
        <f t="shared" si="6"/>
        <v>24867</v>
      </c>
      <c r="O20" s="12">
        <f aca="true" t="shared" si="7" ref="O20:O26">SUM(B20:N20)</f>
        <v>992199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78166</v>
      </c>
      <c r="C21" s="14">
        <v>52274</v>
      </c>
      <c r="D21" s="14">
        <v>45175</v>
      </c>
      <c r="E21" s="14">
        <v>7575</v>
      </c>
      <c r="F21" s="14">
        <v>42214</v>
      </c>
      <c r="G21" s="14">
        <v>65749</v>
      </c>
      <c r="H21" s="14">
        <v>53795</v>
      </c>
      <c r="I21" s="14">
        <v>15924</v>
      </c>
      <c r="J21" s="14">
        <v>65433</v>
      </c>
      <c r="K21" s="14">
        <v>42924</v>
      </c>
      <c r="L21" s="14">
        <v>63893</v>
      </c>
      <c r="M21" s="14">
        <v>22316</v>
      </c>
      <c r="N21" s="14">
        <v>13546</v>
      </c>
      <c r="O21" s="12">
        <f t="shared" si="7"/>
        <v>568984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61853</v>
      </c>
      <c r="C22" s="14">
        <v>34479</v>
      </c>
      <c r="D22" s="14">
        <v>35052</v>
      </c>
      <c r="E22" s="14">
        <v>4977</v>
      </c>
      <c r="F22" s="14">
        <v>30996</v>
      </c>
      <c r="G22" s="14">
        <v>47533</v>
      </c>
      <c r="H22" s="14">
        <v>36509</v>
      </c>
      <c r="I22" s="14">
        <v>10363</v>
      </c>
      <c r="J22" s="14">
        <v>45558</v>
      </c>
      <c r="K22" s="14">
        <v>32203</v>
      </c>
      <c r="L22" s="14">
        <v>50602</v>
      </c>
      <c r="M22" s="14">
        <v>17552</v>
      </c>
      <c r="N22" s="14">
        <v>11190</v>
      </c>
      <c r="O22" s="12">
        <f t="shared" si="7"/>
        <v>418867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544</v>
      </c>
      <c r="C23" s="14">
        <v>471</v>
      </c>
      <c r="D23" s="14">
        <v>260</v>
      </c>
      <c r="E23" s="14">
        <v>66</v>
      </c>
      <c r="F23" s="14">
        <v>312</v>
      </c>
      <c r="G23" s="14">
        <v>656</v>
      </c>
      <c r="H23" s="14">
        <v>395</v>
      </c>
      <c r="I23" s="14">
        <v>128</v>
      </c>
      <c r="J23" s="14">
        <v>350</v>
      </c>
      <c r="K23" s="14">
        <v>372</v>
      </c>
      <c r="L23" s="14">
        <v>453</v>
      </c>
      <c r="M23" s="14">
        <v>210</v>
      </c>
      <c r="N23" s="14">
        <v>131</v>
      </c>
      <c r="O23" s="12">
        <f t="shared" si="7"/>
        <v>4348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67989</v>
      </c>
      <c r="C24" s="14">
        <f>C25+C26</f>
        <v>58686</v>
      </c>
      <c r="D24" s="14">
        <f>D25+D26</f>
        <v>55786</v>
      </c>
      <c r="E24" s="14">
        <f>E25+E26</f>
        <v>11046</v>
      </c>
      <c r="F24" s="14">
        <f aca="true" t="shared" si="8" ref="F24:N24">F25+F26</f>
        <v>54251</v>
      </c>
      <c r="G24" s="14">
        <f t="shared" si="8"/>
        <v>87004</v>
      </c>
      <c r="H24" s="14">
        <f>H25+H26</f>
        <v>57468</v>
      </c>
      <c r="I24" s="14">
        <f>I25+I26</f>
        <v>17605</v>
      </c>
      <c r="J24" s="14">
        <f>J25+J26</f>
        <v>52097</v>
      </c>
      <c r="K24" s="14">
        <f>K25+K26</f>
        <v>45440</v>
      </c>
      <c r="L24" s="14">
        <f>L25+L26</f>
        <v>45587</v>
      </c>
      <c r="M24" s="14">
        <f t="shared" si="8"/>
        <v>14429</v>
      </c>
      <c r="N24" s="14">
        <f t="shared" si="8"/>
        <v>8219</v>
      </c>
      <c r="O24" s="12">
        <f t="shared" si="7"/>
        <v>575607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67984</v>
      </c>
      <c r="C25" s="14">
        <v>58684</v>
      </c>
      <c r="D25" s="14">
        <v>55785</v>
      </c>
      <c r="E25" s="14">
        <v>11045</v>
      </c>
      <c r="F25" s="14">
        <v>54249</v>
      </c>
      <c r="G25" s="14">
        <v>86999</v>
      </c>
      <c r="H25" s="14">
        <v>57468</v>
      </c>
      <c r="I25" s="14">
        <v>17603</v>
      </c>
      <c r="J25" s="14">
        <v>52095</v>
      </c>
      <c r="K25" s="14">
        <v>45438</v>
      </c>
      <c r="L25" s="14">
        <v>45586</v>
      </c>
      <c r="M25" s="14">
        <v>14428</v>
      </c>
      <c r="N25" s="14">
        <v>8219</v>
      </c>
      <c r="O25" s="12">
        <f t="shared" si="7"/>
        <v>575583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</v>
      </c>
      <c r="C26" s="14">
        <v>2</v>
      </c>
      <c r="D26" s="14">
        <v>1</v>
      </c>
      <c r="E26" s="14">
        <v>1</v>
      </c>
      <c r="F26" s="14">
        <v>2</v>
      </c>
      <c r="G26" s="14">
        <v>5</v>
      </c>
      <c r="H26" s="14">
        <v>0</v>
      </c>
      <c r="I26" s="14">
        <v>2</v>
      </c>
      <c r="J26" s="14">
        <v>2</v>
      </c>
      <c r="K26" s="14">
        <v>2</v>
      </c>
      <c r="L26" s="14">
        <v>1</v>
      </c>
      <c r="M26" s="14">
        <v>1</v>
      </c>
      <c r="N26" s="14">
        <v>0</v>
      </c>
      <c r="O26" s="12">
        <f t="shared" si="7"/>
        <v>24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895145.6832545401</v>
      </c>
      <c r="C36" s="60">
        <f aca="true" t="shared" si="11" ref="C36:N36">C37+C38+C39+C40</f>
        <v>641669.074416</v>
      </c>
      <c r="D36" s="60">
        <f t="shared" si="11"/>
        <v>624426.0823303</v>
      </c>
      <c r="E36" s="60">
        <f t="shared" si="11"/>
        <v>129017.38431359999</v>
      </c>
      <c r="F36" s="60">
        <f t="shared" si="11"/>
        <v>618877.09298775</v>
      </c>
      <c r="G36" s="60">
        <f t="shared" si="11"/>
        <v>777686.6760000001</v>
      </c>
      <c r="H36" s="60">
        <f t="shared" si="11"/>
        <v>633343.468</v>
      </c>
      <c r="I36" s="60">
        <f>I37+I38+I39+I40</f>
        <v>186607.6737358</v>
      </c>
      <c r="J36" s="60">
        <f>J37+J38+J39+J40</f>
        <v>721900.542332</v>
      </c>
      <c r="K36" s="60">
        <f>K37+K38+K39+K40</f>
        <v>592730.9660794999</v>
      </c>
      <c r="L36" s="60">
        <f>L37+L38+L39+L40</f>
        <v>693006.77650352</v>
      </c>
      <c r="M36" s="60">
        <f t="shared" si="11"/>
        <v>318939.29640457</v>
      </c>
      <c r="N36" s="60">
        <f t="shared" si="11"/>
        <v>200351.76782544</v>
      </c>
      <c r="O36" s="60">
        <f>O37+O38+O39+O40</f>
        <v>7033702.48418302</v>
      </c>
    </row>
    <row r="37" spans="1:15" ht="18.75" customHeight="1">
      <c r="A37" s="57" t="s">
        <v>50</v>
      </c>
      <c r="B37" s="54">
        <f aca="true" t="shared" si="12" ref="B37:N37">B29*B7</f>
        <v>889869.3111</v>
      </c>
      <c r="C37" s="54">
        <f t="shared" si="12"/>
        <v>637106.816</v>
      </c>
      <c r="D37" s="54">
        <f t="shared" si="12"/>
        <v>613901.7292000001</v>
      </c>
      <c r="E37" s="54">
        <f t="shared" si="12"/>
        <v>128682.69679999999</v>
      </c>
      <c r="F37" s="54">
        <f t="shared" si="12"/>
        <v>618518.5214999999</v>
      </c>
      <c r="G37" s="54">
        <f t="shared" si="12"/>
        <v>773213.403</v>
      </c>
      <c r="H37" s="54">
        <f t="shared" si="12"/>
        <v>629326.1308</v>
      </c>
      <c r="I37" s="54">
        <f>I29*I7</f>
        <v>186477.4174</v>
      </c>
      <c r="J37" s="54">
        <f>J29*J7</f>
        <v>716774.24</v>
      </c>
      <c r="K37" s="54">
        <f>K29*K7</f>
        <v>588789.4075</v>
      </c>
      <c r="L37" s="54">
        <f>L29*L7</f>
        <v>688368.3979</v>
      </c>
      <c r="M37" s="54">
        <f t="shared" si="12"/>
        <v>316252.674</v>
      </c>
      <c r="N37" s="54">
        <f t="shared" si="12"/>
        <v>200225.025</v>
      </c>
      <c r="O37" s="56">
        <f>SUM(B37:N37)</f>
        <v>6987505.7702</v>
      </c>
    </row>
    <row r="38" spans="1:15" ht="18.75" customHeight="1">
      <c r="A38" s="57" t="s">
        <v>51</v>
      </c>
      <c r="B38" s="54">
        <f aca="true" t="shared" si="13" ref="B38:N38">B30*B7</f>
        <v>-2638.86784546</v>
      </c>
      <c r="C38" s="54">
        <f t="shared" si="13"/>
        <v>-1853.0715839999998</v>
      </c>
      <c r="D38" s="54">
        <f t="shared" si="13"/>
        <v>-1823.7468697</v>
      </c>
      <c r="E38" s="54">
        <f t="shared" si="13"/>
        <v>-311.5924864</v>
      </c>
      <c r="F38" s="54">
        <f t="shared" si="13"/>
        <v>-1802.8285122500001</v>
      </c>
      <c r="G38" s="54">
        <f t="shared" si="13"/>
        <v>-2279.547</v>
      </c>
      <c r="H38" s="54">
        <f t="shared" si="13"/>
        <v>-1732.5728</v>
      </c>
      <c r="I38" s="54">
        <f>I30*I7</f>
        <v>-524.5836642</v>
      </c>
      <c r="J38" s="54">
        <f>J30*J7</f>
        <v>-2063.337668</v>
      </c>
      <c r="K38" s="54">
        <f>K30*K7</f>
        <v>-1684.1414205</v>
      </c>
      <c r="L38" s="54">
        <f>L30*L7</f>
        <v>-2022.12139648</v>
      </c>
      <c r="M38" s="54">
        <f t="shared" si="13"/>
        <v>-922.53759543</v>
      </c>
      <c r="N38" s="54">
        <f t="shared" si="13"/>
        <v>-592.29717456</v>
      </c>
      <c r="O38" s="25">
        <f>SUM(B38:N38)</f>
        <v>-20251.24601698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-89172</v>
      </c>
      <c r="C42" s="25">
        <f aca="true" t="shared" si="15" ref="C42:N42">+C43+C46+C58+C59</f>
        <v>-90496</v>
      </c>
      <c r="D42" s="25">
        <f t="shared" si="15"/>
        <v>-64680</v>
      </c>
      <c r="E42" s="25">
        <f t="shared" si="15"/>
        <v>-9916</v>
      </c>
      <c r="F42" s="25">
        <f t="shared" si="15"/>
        <v>-58116</v>
      </c>
      <c r="G42" s="25">
        <f t="shared" si="15"/>
        <v>-97368</v>
      </c>
      <c r="H42" s="25">
        <f t="shared" si="15"/>
        <v>-82616</v>
      </c>
      <c r="I42" s="25">
        <f>+I43+I46+I58+I59</f>
        <v>-26300</v>
      </c>
      <c r="J42" s="25">
        <f>+J43+J46+J58+J59</f>
        <v>-55744</v>
      </c>
      <c r="K42" s="25">
        <f>+K43+K46+K58+K59</f>
        <v>-69040</v>
      </c>
      <c r="L42" s="25">
        <f>+L43+L46+L58+L59</f>
        <v>-57056</v>
      </c>
      <c r="M42" s="25">
        <f t="shared" si="15"/>
        <v>-34192</v>
      </c>
      <c r="N42" s="25">
        <f t="shared" si="15"/>
        <v>-24440</v>
      </c>
      <c r="O42" s="25">
        <f>+O43+O46+O58+O59</f>
        <v>-759136</v>
      </c>
    </row>
    <row r="43" spans="1:15" ht="18.75" customHeight="1">
      <c r="A43" s="17" t="s">
        <v>55</v>
      </c>
      <c r="B43" s="26">
        <f>B44+B45</f>
        <v>-89172</v>
      </c>
      <c r="C43" s="26">
        <f>C44+C45</f>
        <v>-90496</v>
      </c>
      <c r="D43" s="26">
        <f>D44+D45</f>
        <v>-64180</v>
      </c>
      <c r="E43" s="26">
        <f>E44+E45</f>
        <v>-9916</v>
      </c>
      <c r="F43" s="26">
        <f aca="true" t="shared" si="16" ref="F43:N43">F44+F45</f>
        <v>-57616</v>
      </c>
      <c r="G43" s="26">
        <f t="shared" si="16"/>
        <v>-96868</v>
      </c>
      <c r="H43" s="26">
        <f t="shared" si="16"/>
        <v>-82116</v>
      </c>
      <c r="I43" s="26">
        <f>I44+I45</f>
        <v>-26300</v>
      </c>
      <c r="J43" s="26">
        <f>J44+J45</f>
        <v>-55744</v>
      </c>
      <c r="K43" s="26">
        <f>K44+K45</f>
        <v>-69040</v>
      </c>
      <c r="L43" s="26">
        <f>L44+L45</f>
        <v>-57056</v>
      </c>
      <c r="M43" s="26">
        <f t="shared" si="16"/>
        <v>-34192</v>
      </c>
      <c r="N43" s="26">
        <f t="shared" si="16"/>
        <v>-24440</v>
      </c>
      <c r="O43" s="25">
        <f aca="true" t="shared" si="17" ref="O43:O59">SUM(B43:N43)</f>
        <v>-757136</v>
      </c>
    </row>
    <row r="44" spans="1:26" ht="18.75" customHeight="1">
      <c r="A44" s="13" t="s">
        <v>56</v>
      </c>
      <c r="B44" s="20">
        <f>ROUND(-B9*$D$3,2)</f>
        <v>-89172</v>
      </c>
      <c r="C44" s="20">
        <f>ROUND(-C9*$D$3,2)</f>
        <v>-90496</v>
      </c>
      <c r="D44" s="20">
        <f>ROUND(-D9*$D$3,2)</f>
        <v>-64180</v>
      </c>
      <c r="E44" s="20">
        <f>ROUND(-E9*$D$3,2)</f>
        <v>-9916</v>
      </c>
      <c r="F44" s="20">
        <f aca="true" t="shared" si="18" ref="F44:N44">ROUND(-F9*$D$3,2)</f>
        <v>-57616</v>
      </c>
      <c r="G44" s="20">
        <f t="shared" si="18"/>
        <v>-96868</v>
      </c>
      <c r="H44" s="20">
        <f t="shared" si="18"/>
        <v>-82116</v>
      </c>
      <c r="I44" s="20">
        <f>ROUND(-I9*$D$3,2)</f>
        <v>-26300</v>
      </c>
      <c r="J44" s="20">
        <f>ROUND(-J9*$D$3,2)</f>
        <v>-55744</v>
      </c>
      <c r="K44" s="20">
        <f>ROUND(-K9*$D$3,2)</f>
        <v>-69040</v>
      </c>
      <c r="L44" s="20">
        <f>ROUND(-L9*$D$3,2)</f>
        <v>-57056</v>
      </c>
      <c r="M44" s="20">
        <f t="shared" si="18"/>
        <v>-34192</v>
      </c>
      <c r="N44" s="20">
        <f t="shared" si="18"/>
        <v>-24440</v>
      </c>
      <c r="O44" s="46">
        <f t="shared" si="17"/>
        <v>-757136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805973.6832545401</v>
      </c>
      <c r="C61" s="29">
        <f t="shared" si="21"/>
        <v>551173.074416</v>
      </c>
      <c r="D61" s="29">
        <f t="shared" si="21"/>
        <v>559746.0823303</v>
      </c>
      <c r="E61" s="29">
        <f t="shared" si="21"/>
        <v>119101.38431359999</v>
      </c>
      <c r="F61" s="29">
        <f t="shared" si="21"/>
        <v>560761.09298775</v>
      </c>
      <c r="G61" s="29">
        <f t="shared" si="21"/>
        <v>680318.6760000001</v>
      </c>
      <c r="H61" s="29">
        <f t="shared" si="21"/>
        <v>550727.468</v>
      </c>
      <c r="I61" s="29">
        <f t="shared" si="21"/>
        <v>160307.6737358</v>
      </c>
      <c r="J61" s="29">
        <f>+J36+J42</f>
        <v>666156.542332</v>
      </c>
      <c r="K61" s="29">
        <f>+K36+K42</f>
        <v>523690.9660794999</v>
      </c>
      <c r="L61" s="29">
        <f>+L36+L42</f>
        <v>635950.77650352</v>
      </c>
      <c r="M61" s="29">
        <f t="shared" si="21"/>
        <v>284747.29640457</v>
      </c>
      <c r="N61" s="29">
        <f t="shared" si="21"/>
        <v>175911.76782544</v>
      </c>
      <c r="O61" s="29">
        <f>SUM(B61:N61)</f>
        <v>6274566.484183019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805973.68</v>
      </c>
      <c r="C64" s="36">
        <f aca="true" t="shared" si="22" ref="C64:N64">SUM(C65:C78)</f>
        <v>551173.0800000001</v>
      </c>
      <c r="D64" s="36">
        <f t="shared" si="22"/>
        <v>559746.08</v>
      </c>
      <c r="E64" s="36">
        <f t="shared" si="22"/>
        <v>119101.39</v>
      </c>
      <c r="F64" s="36">
        <f t="shared" si="22"/>
        <v>560761.09</v>
      </c>
      <c r="G64" s="36">
        <f t="shared" si="22"/>
        <v>680318.67</v>
      </c>
      <c r="H64" s="36">
        <f t="shared" si="22"/>
        <v>550727.48</v>
      </c>
      <c r="I64" s="36">
        <f t="shared" si="22"/>
        <v>160307.68</v>
      </c>
      <c r="J64" s="36">
        <f t="shared" si="22"/>
        <v>666156.54</v>
      </c>
      <c r="K64" s="36">
        <f t="shared" si="22"/>
        <v>523690.97</v>
      </c>
      <c r="L64" s="36">
        <f t="shared" si="22"/>
        <v>635950.78</v>
      </c>
      <c r="M64" s="36">
        <f t="shared" si="22"/>
        <v>284747.29</v>
      </c>
      <c r="N64" s="36">
        <f t="shared" si="22"/>
        <v>175911.77</v>
      </c>
      <c r="O64" s="29">
        <f>SUM(O65:O78)</f>
        <v>6274566.499999999</v>
      </c>
    </row>
    <row r="65" spans="1:16" ht="18.75" customHeight="1">
      <c r="A65" s="17" t="s">
        <v>70</v>
      </c>
      <c r="B65" s="36">
        <v>152257.91</v>
      </c>
      <c r="C65" s="36">
        <v>163604.89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315862.80000000005</v>
      </c>
      <c r="P65"/>
    </row>
    <row r="66" spans="1:16" ht="18.75" customHeight="1">
      <c r="A66" s="17" t="s">
        <v>71</v>
      </c>
      <c r="B66" s="36">
        <v>653715.77</v>
      </c>
      <c r="C66" s="36">
        <v>387568.19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1041283.96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559746.08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559746.08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119101.39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119101.39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560761.09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560761.09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680318.67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680318.67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550727.48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550727.48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160307.68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160307.68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666156.54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666156.54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523690.97</v>
      </c>
      <c r="L74" s="35">
        <v>0</v>
      </c>
      <c r="M74" s="35">
        <v>0</v>
      </c>
      <c r="N74" s="35">
        <v>0</v>
      </c>
      <c r="O74" s="29">
        <f t="shared" si="23"/>
        <v>523690.97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635950.78</v>
      </c>
      <c r="M75" s="35">
        <v>0</v>
      </c>
      <c r="N75" s="61">
        <v>0</v>
      </c>
      <c r="O75" s="26">
        <f t="shared" si="23"/>
        <v>635950.78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284747.29</v>
      </c>
      <c r="N76" s="35">
        <v>0</v>
      </c>
      <c r="O76" s="29">
        <f t="shared" si="23"/>
        <v>284747.29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175911.77</v>
      </c>
      <c r="O77" s="26">
        <f t="shared" si="23"/>
        <v>175911.77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2.344089996467679</v>
      </c>
      <c r="C82" s="44">
        <v>2.284759841855307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2.0397961612954085</v>
      </c>
      <c r="C83" s="44">
        <v>1.9252331686358755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1.8692275318475622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2.6009471880009674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2.1825645570973884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1.7307560149450747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2.0357488913597166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1.9919904539523265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1.9773322554226167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2.2271421619620884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2.1294931072322245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2.5287845462389473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2.476566679754262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2018-01-19T17:35:06Z</dcterms:modified>
  <cp:category/>
  <cp:version/>
  <cp:contentType/>
  <cp:contentStatus/>
</cp:coreProperties>
</file>