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<sst xmlns="http://schemas.openxmlformats.org/spreadsheetml/2006/main" count="112" uniqueCount="110">
  <si>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</si>
  <si>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</si>
  <si>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</si>
  <si>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</si>
  <si>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</si>
  <si>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</si>
  <si>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</si>
  <si>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</si>
  <si>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</si>
  <si>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</si>
  <si>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</si>
  <si>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</si>
  <si>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</si>
  <si>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</si>
  <si>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</si>
  <si>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</si>
  <si>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</si>
  <si>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</si>
  <si>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</si>
  <si>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</si>
  <si>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</si>
  <si>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</si>
  <si>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</si>
  <si>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</si>
  <si>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</si>
  <si>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</si>
  <si>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</si>
  <si>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</si>
  <si>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</si>
  <si>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</si>
  <si>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</si>
  <si>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</si>
  <si>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</si>
  <si>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</si>
  <si>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</si>
  <si>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</si>
  <si>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</si>
  <si>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</si>
  <si>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</si>
  <si>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</si>
  <si>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</si>
  <si>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</si>
  <si>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</si>
  <si>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</si>
  <si>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</si>
  <si>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</si>
  <si>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</si>
  <si>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</si>
  <si>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</si>
  <si>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</si>
  <si>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</si>
  <si>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</si>
  <si>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</si>
  <si>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</si>
  <si>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</si>
  <si>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</si>
  <si>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</si>
  <si>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</si>
  <si>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</si>
  <si>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</si>
  <si>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</si>
  <si>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</si>
  <si>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</si>
  <si>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</si>
  <si>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</si>
  <si>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</si>
  <si>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</si>
  <si>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</si>
  <si>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</si>
  <si>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</si>
  <si>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</si>
  <si>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</si>
  <si>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</si>
  <si>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</si>
  <si>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</si>
  <si>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</si>
  <si>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</si>
  <si>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</si>
  <si>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</si>
  <si>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</si>
  <si>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</si>
  <si>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</si>
  <si>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</si>
  <si>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</si>
  <si>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</si>
  <si>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</si>
  <si>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</si>
  <si>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</si>
  <si>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</si>
  <si>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</si>
  <si>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</si>
  <si>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</si>
  <si>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</si>
  <si>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</si>
  <si>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</si>
  <si>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</si>
  <si>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</si>
  <si>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</si>
  <si>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</si>
  <si>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</si>
  <si>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</si>
  <si>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</si>
  <si>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</si>
  <si>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</si>
  <si>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</si>
  <si>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</si>
  <si>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</si>
  <si>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</si>
  <si>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</si>
  <si>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11/01/18 - VENCIMENTO 18/01/18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</si>
</sst>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4" sqref="G14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427459</v>
      </c>
      <c r="C7" s="10">
        <f>C8+C20+C24</f>
        <v>310397</v>
      </c>
      <c r="D7" s="10">
        <f>D8+D20+D24</f>
        <v>329189</v>
      </c>
      <c r="E7" s="10">
        <f>E8+E20+E24</f>
        <v>48091</v>
      </c>
      <c r="F7" s="10">
        <f aca="true" t="shared" si="0" ref="F7:N7">F8+F20+F24</f>
        <v>274898</v>
      </c>
      <c r="G7" s="10">
        <f t="shared" si="0"/>
        <v>439179</v>
      </c>
      <c r="H7" s="10">
        <f>H8+H20+H24</f>
        <v>311925</v>
      </c>
      <c r="I7" s="10">
        <f>I8+I20+I24</f>
        <v>87549</v>
      </c>
      <c r="J7" s="10">
        <f>J8+J20+J24</f>
        <v>367496</v>
      </c>
      <c r="K7" s="10">
        <f>K8+K20+K24</f>
        <v>264878</v>
      </c>
      <c r="L7" s="10">
        <f>L8+L20+L24</f>
        <v>336796</v>
      </c>
      <c r="M7" s="10">
        <f t="shared" si="0"/>
        <v>127192</v>
      </c>
      <c r="N7" s="10">
        <f t="shared" si="0"/>
        <v>83188</v>
      </c>
      <c r="O7" s="10">
        <f>+O8+O20+O24</f>
        <v>3408237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219033</v>
      </c>
      <c r="C8" s="12">
        <f>+C9+C12+C16</f>
        <v>168517</v>
      </c>
      <c r="D8" s="12">
        <f>+D9+D12+D16</f>
        <v>195480</v>
      </c>
      <c r="E8" s="12">
        <f>+E9+E12+E16</f>
        <v>26172</v>
      </c>
      <c r="F8" s="12">
        <f aca="true" t="shared" si="1" ref="F8:N8">+F9+F12+F16</f>
        <v>152117</v>
      </c>
      <c r="G8" s="12">
        <f t="shared" si="1"/>
        <v>244555</v>
      </c>
      <c r="H8" s="12">
        <f>+H9+H12+H16</f>
        <v>163844</v>
      </c>
      <c r="I8" s="12">
        <f>+I9+I12+I16</f>
        <v>46463</v>
      </c>
      <c r="J8" s="12">
        <f>+J9+J12+J16</f>
        <v>202779</v>
      </c>
      <c r="K8" s="12">
        <f>+K9+K12+K16</f>
        <v>144581</v>
      </c>
      <c r="L8" s="12">
        <f>+L9+L12+L16</f>
        <v>170386</v>
      </c>
      <c r="M8" s="12">
        <f t="shared" si="1"/>
        <v>71905</v>
      </c>
      <c r="N8" s="12">
        <f t="shared" si="1"/>
        <v>49699</v>
      </c>
      <c r="O8" s="12">
        <f>SUM(B8:N8)</f>
        <v>1855531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20519</v>
      </c>
      <c r="C9" s="14">
        <v>20764</v>
      </c>
      <c r="D9" s="14">
        <v>15185</v>
      </c>
      <c r="E9" s="14">
        <v>2307</v>
      </c>
      <c r="F9" s="14">
        <v>12628</v>
      </c>
      <c r="G9" s="14">
        <v>22657</v>
      </c>
      <c r="H9" s="14">
        <v>19990</v>
      </c>
      <c r="I9" s="14">
        <v>5704</v>
      </c>
      <c r="J9" s="14">
        <v>13121</v>
      </c>
      <c r="K9" s="14">
        <v>16519</v>
      </c>
      <c r="L9" s="14">
        <v>14563</v>
      </c>
      <c r="M9" s="14">
        <v>8231</v>
      </c>
      <c r="N9" s="14">
        <v>6144</v>
      </c>
      <c r="O9" s="12">
        <f aca="true" t="shared" si="2" ref="O9:O19">SUM(B9:N9)</f>
        <v>178332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20519</v>
      </c>
      <c r="C10" s="14">
        <f>+C9-C11</f>
        <v>20764</v>
      </c>
      <c r="D10" s="14">
        <f>+D9-D11</f>
        <v>15185</v>
      </c>
      <c r="E10" s="14">
        <f>+E9-E11</f>
        <v>2307</v>
      </c>
      <c r="F10" s="14">
        <f aca="true" t="shared" si="3" ref="F10:N10">+F9-F11</f>
        <v>12628</v>
      </c>
      <c r="G10" s="14">
        <f t="shared" si="3"/>
        <v>22657</v>
      </c>
      <c r="H10" s="14">
        <f>+H9-H11</f>
        <v>19990</v>
      </c>
      <c r="I10" s="14">
        <f>+I9-I11</f>
        <v>5704</v>
      </c>
      <c r="J10" s="14">
        <f>+J9-J11</f>
        <v>13121</v>
      </c>
      <c r="K10" s="14">
        <f>+K9-K11</f>
        <v>16519</v>
      </c>
      <c r="L10" s="14">
        <f>+L9-L11</f>
        <v>14563</v>
      </c>
      <c r="M10" s="14">
        <f t="shared" si="3"/>
        <v>8231</v>
      </c>
      <c r="N10" s="14">
        <f t="shared" si="3"/>
        <v>6144</v>
      </c>
      <c r="O10" s="12">
        <f t="shared" si="2"/>
        <v>178332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188128</v>
      </c>
      <c r="C12" s="14">
        <f>C13+C14+C15</f>
        <v>140241</v>
      </c>
      <c r="D12" s="14">
        <f>D13+D14+D15</f>
        <v>171518</v>
      </c>
      <c r="E12" s="14">
        <f>E13+E14+E15</f>
        <v>22765</v>
      </c>
      <c r="F12" s="14">
        <f aca="true" t="shared" si="4" ref="F12:N12">F13+F14+F15</f>
        <v>132478</v>
      </c>
      <c r="G12" s="14">
        <f t="shared" si="4"/>
        <v>209446</v>
      </c>
      <c r="H12" s="14">
        <f>H13+H14+H15</f>
        <v>136696</v>
      </c>
      <c r="I12" s="14">
        <f>I13+I14+I15</f>
        <v>38610</v>
      </c>
      <c r="J12" s="14">
        <f>J13+J14+J15</f>
        <v>179725</v>
      </c>
      <c r="K12" s="14">
        <f>K13+K14+K15</f>
        <v>121574</v>
      </c>
      <c r="L12" s="14">
        <f>L13+L14+L15</f>
        <v>147001</v>
      </c>
      <c r="M12" s="14">
        <f t="shared" si="4"/>
        <v>60757</v>
      </c>
      <c r="N12" s="14">
        <f t="shared" si="4"/>
        <v>41845</v>
      </c>
      <c r="O12" s="12">
        <f t="shared" si="2"/>
        <v>1590784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96468</v>
      </c>
      <c r="C13" s="14">
        <v>73297</v>
      </c>
      <c r="D13" s="14">
        <v>84067</v>
      </c>
      <c r="E13" s="14">
        <v>11832</v>
      </c>
      <c r="F13" s="14">
        <v>66064</v>
      </c>
      <c r="G13" s="14">
        <v>106729</v>
      </c>
      <c r="H13" s="14">
        <v>73045</v>
      </c>
      <c r="I13" s="14">
        <v>20827</v>
      </c>
      <c r="J13" s="14">
        <v>94188</v>
      </c>
      <c r="K13" s="14">
        <v>62178</v>
      </c>
      <c r="L13" s="14">
        <v>75037</v>
      </c>
      <c r="M13" s="14">
        <v>30367</v>
      </c>
      <c r="N13" s="14">
        <v>20344</v>
      </c>
      <c r="O13" s="12">
        <f t="shared" si="2"/>
        <v>814443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90467</v>
      </c>
      <c r="C14" s="14">
        <v>65692</v>
      </c>
      <c r="D14" s="14">
        <v>86731</v>
      </c>
      <c r="E14" s="14">
        <v>10769</v>
      </c>
      <c r="F14" s="14">
        <v>65592</v>
      </c>
      <c r="G14" s="14">
        <v>100864</v>
      </c>
      <c r="H14" s="14">
        <v>62693</v>
      </c>
      <c r="I14" s="14">
        <v>17485</v>
      </c>
      <c r="J14" s="14">
        <v>84868</v>
      </c>
      <c r="K14" s="14">
        <v>58547</v>
      </c>
      <c r="L14" s="14">
        <v>71176</v>
      </c>
      <c r="M14" s="14">
        <v>29942</v>
      </c>
      <c r="N14" s="14">
        <v>21256</v>
      </c>
      <c r="O14" s="12">
        <f t="shared" si="2"/>
        <v>766082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1193</v>
      </c>
      <c r="C15" s="14">
        <v>1252</v>
      </c>
      <c r="D15" s="14">
        <v>720</v>
      </c>
      <c r="E15" s="14">
        <v>164</v>
      </c>
      <c r="F15" s="14">
        <v>822</v>
      </c>
      <c r="G15" s="14">
        <v>1853</v>
      </c>
      <c r="H15" s="14">
        <v>958</v>
      </c>
      <c r="I15" s="14">
        <v>298</v>
      </c>
      <c r="J15" s="14">
        <v>669</v>
      </c>
      <c r="K15" s="14">
        <v>849</v>
      </c>
      <c r="L15" s="14">
        <v>788</v>
      </c>
      <c r="M15" s="14">
        <v>448</v>
      </c>
      <c r="N15" s="14">
        <v>245</v>
      </c>
      <c r="O15" s="12">
        <f t="shared" si="2"/>
        <v>10259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10386</v>
      </c>
      <c r="C16" s="14">
        <f>C17+C18+C19</f>
        <v>7512</v>
      </c>
      <c r="D16" s="14">
        <f>D17+D18+D19</f>
        <v>8777</v>
      </c>
      <c r="E16" s="14">
        <f>E17+E18+E19</f>
        <v>1100</v>
      </c>
      <c r="F16" s="14">
        <f aca="true" t="shared" si="5" ref="F16:N16">F17+F18+F19</f>
        <v>7011</v>
      </c>
      <c r="G16" s="14">
        <f t="shared" si="5"/>
        <v>12452</v>
      </c>
      <c r="H16" s="14">
        <f>H17+H18+H19</f>
        <v>7158</v>
      </c>
      <c r="I16" s="14">
        <f>I17+I18+I19</f>
        <v>2149</v>
      </c>
      <c r="J16" s="14">
        <f>J17+J18+J19</f>
        <v>9933</v>
      </c>
      <c r="K16" s="14">
        <f>K17+K18+K19</f>
        <v>6488</v>
      </c>
      <c r="L16" s="14">
        <f>L17+L18+L19</f>
        <v>8822</v>
      </c>
      <c r="M16" s="14">
        <f t="shared" si="5"/>
        <v>2917</v>
      </c>
      <c r="N16" s="14">
        <f t="shared" si="5"/>
        <v>1710</v>
      </c>
      <c r="O16" s="12">
        <f t="shared" si="2"/>
        <v>86415</v>
      </c>
    </row>
    <row r="17" spans="1:26" ht="18.75" customHeight="1">
      <c r="A17" s="15" t="s">
        <v>16</v>
      </c>
      <c r="B17" s="14">
        <v>10335</v>
      </c>
      <c r="C17" s="14">
        <v>7469</v>
      </c>
      <c r="D17" s="14">
        <v>8739</v>
      </c>
      <c r="E17" s="14">
        <v>1090</v>
      </c>
      <c r="F17" s="14">
        <v>6982</v>
      </c>
      <c r="G17" s="14">
        <v>12403</v>
      </c>
      <c r="H17" s="14">
        <v>7134</v>
      </c>
      <c r="I17" s="14">
        <v>2140</v>
      </c>
      <c r="J17" s="14">
        <v>9888</v>
      </c>
      <c r="K17" s="14">
        <v>6452</v>
      </c>
      <c r="L17" s="14">
        <v>8769</v>
      </c>
      <c r="M17" s="14">
        <v>2901</v>
      </c>
      <c r="N17" s="14">
        <v>1697</v>
      </c>
      <c r="O17" s="12">
        <f t="shared" si="2"/>
        <v>85999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44</v>
      </c>
      <c r="C18" s="14">
        <v>41</v>
      </c>
      <c r="D18" s="14">
        <v>28</v>
      </c>
      <c r="E18" s="14">
        <v>10</v>
      </c>
      <c r="F18" s="14">
        <v>26</v>
      </c>
      <c r="G18" s="14">
        <v>41</v>
      </c>
      <c r="H18" s="14">
        <v>20</v>
      </c>
      <c r="I18" s="14">
        <v>8</v>
      </c>
      <c r="J18" s="14">
        <v>40</v>
      </c>
      <c r="K18" s="14">
        <v>32</v>
      </c>
      <c r="L18" s="14">
        <v>44</v>
      </c>
      <c r="M18" s="14">
        <v>14</v>
      </c>
      <c r="N18" s="14">
        <v>9</v>
      </c>
      <c r="O18" s="12">
        <f t="shared" si="2"/>
        <v>357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2</v>
      </c>
      <c r="D19" s="14">
        <v>10</v>
      </c>
      <c r="E19" s="14">
        <v>0</v>
      </c>
      <c r="F19" s="14">
        <v>3</v>
      </c>
      <c r="G19" s="14">
        <v>8</v>
      </c>
      <c r="H19" s="14">
        <v>4</v>
      </c>
      <c r="I19" s="14">
        <v>1</v>
      </c>
      <c r="J19" s="14">
        <v>5</v>
      </c>
      <c r="K19" s="14">
        <v>4</v>
      </c>
      <c r="L19" s="14">
        <v>9</v>
      </c>
      <c r="M19" s="14">
        <v>2</v>
      </c>
      <c r="N19" s="14">
        <v>4</v>
      </c>
      <c r="O19" s="12">
        <f t="shared" si="2"/>
        <v>59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140693</v>
      </c>
      <c r="C20" s="18">
        <f>C21+C22+C23</f>
        <v>85262</v>
      </c>
      <c r="D20" s="18">
        <f>D21+D22+D23</f>
        <v>80085</v>
      </c>
      <c r="E20" s="18">
        <f>E21+E22+E23</f>
        <v>11438</v>
      </c>
      <c r="F20" s="18">
        <f aca="true" t="shared" si="6" ref="F20:N20">F21+F22+F23</f>
        <v>70600</v>
      </c>
      <c r="G20" s="18">
        <f t="shared" si="6"/>
        <v>111321</v>
      </c>
      <c r="H20" s="18">
        <f>H21+H22+H23</f>
        <v>92423</v>
      </c>
      <c r="I20" s="18">
        <f>I21+I22+I23</f>
        <v>25258</v>
      </c>
      <c r="J20" s="18">
        <f>J21+J22+J23</f>
        <v>113311</v>
      </c>
      <c r="K20" s="18">
        <f>K21+K22+K23</f>
        <v>76304</v>
      </c>
      <c r="L20" s="18">
        <f>L21+L22+L23</f>
        <v>120711</v>
      </c>
      <c r="M20" s="18">
        <f t="shared" si="6"/>
        <v>40993</v>
      </c>
      <c r="N20" s="18">
        <f t="shared" si="6"/>
        <v>25474</v>
      </c>
      <c r="O20" s="12">
        <f aca="true" t="shared" si="7" ref="O20:O26">SUM(B20:N20)</f>
        <v>993873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77853</v>
      </c>
      <c r="C21" s="14">
        <v>50238</v>
      </c>
      <c r="D21" s="14">
        <v>44153</v>
      </c>
      <c r="E21" s="14">
        <v>6747</v>
      </c>
      <c r="F21" s="14">
        <v>39718</v>
      </c>
      <c r="G21" s="14">
        <v>63741</v>
      </c>
      <c r="H21" s="14">
        <v>54359</v>
      </c>
      <c r="I21" s="14">
        <v>14927</v>
      </c>
      <c r="J21" s="14">
        <v>65294</v>
      </c>
      <c r="K21" s="14">
        <v>43206</v>
      </c>
      <c r="L21" s="14">
        <v>66418</v>
      </c>
      <c r="M21" s="14">
        <v>22595</v>
      </c>
      <c r="N21" s="14">
        <v>13582</v>
      </c>
      <c r="O21" s="12">
        <f t="shared" si="7"/>
        <v>562831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62154</v>
      </c>
      <c r="C22" s="14">
        <v>34488</v>
      </c>
      <c r="D22" s="14">
        <v>35645</v>
      </c>
      <c r="E22" s="14">
        <v>4641</v>
      </c>
      <c r="F22" s="14">
        <v>30562</v>
      </c>
      <c r="G22" s="14">
        <v>46861</v>
      </c>
      <c r="H22" s="14">
        <v>37658</v>
      </c>
      <c r="I22" s="14">
        <v>10198</v>
      </c>
      <c r="J22" s="14">
        <v>47642</v>
      </c>
      <c r="K22" s="14">
        <v>32691</v>
      </c>
      <c r="L22" s="14">
        <v>53820</v>
      </c>
      <c r="M22" s="14">
        <v>18167</v>
      </c>
      <c r="N22" s="14">
        <v>11774</v>
      </c>
      <c r="O22" s="12">
        <f t="shared" si="7"/>
        <v>426301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686</v>
      </c>
      <c r="C23" s="14">
        <v>536</v>
      </c>
      <c r="D23" s="14">
        <v>287</v>
      </c>
      <c r="E23" s="14">
        <v>50</v>
      </c>
      <c r="F23" s="14">
        <v>320</v>
      </c>
      <c r="G23" s="14">
        <v>719</v>
      </c>
      <c r="H23" s="14">
        <v>406</v>
      </c>
      <c r="I23" s="14">
        <v>133</v>
      </c>
      <c r="J23" s="14">
        <v>375</v>
      </c>
      <c r="K23" s="14">
        <v>407</v>
      </c>
      <c r="L23" s="14">
        <v>473</v>
      </c>
      <c r="M23" s="14">
        <v>231</v>
      </c>
      <c r="N23" s="14">
        <v>118</v>
      </c>
      <c r="O23" s="12">
        <f t="shared" si="7"/>
        <v>4741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67733</v>
      </c>
      <c r="C24" s="14">
        <f>C25+C26</f>
        <v>56618</v>
      </c>
      <c r="D24" s="14">
        <f>D25+D26</f>
        <v>53624</v>
      </c>
      <c r="E24" s="14">
        <f>E25+E26</f>
        <v>10481</v>
      </c>
      <c r="F24" s="14">
        <f aca="true" t="shared" si="8" ref="F24:N24">F25+F26</f>
        <v>52181</v>
      </c>
      <c r="G24" s="14">
        <f t="shared" si="8"/>
        <v>83303</v>
      </c>
      <c r="H24" s="14">
        <f>H25+H26</f>
        <v>55658</v>
      </c>
      <c r="I24" s="14">
        <f>I25+I26</f>
        <v>15828</v>
      </c>
      <c r="J24" s="14">
        <f>J25+J26</f>
        <v>51406</v>
      </c>
      <c r="K24" s="14">
        <f>K25+K26</f>
        <v>43993</v>
      </c>
      <c r="L24" s="14">
        <f>L25+L26</f>
        <v>45699</v>
      </c>
      <c r="M24" s="14">
        <f t="shared" si="8"/>
        <v>14294</v>
      </c>
      <c r="N24" s="14">
        <f t="shared" si="8"/>
        <v>8015</v>
      </c>
      <c r="O24" s="12">
        <f t="shared" si="7"/>
        <v>558833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67726</v>
      </c>
      <c r="C25" s="14">
        <v>56616</v>
      </c>
      <c r="D25" s="14">
        <v>53621</v>
      </c>
      <c r="E25" s="14">
        <v>10481</v>
      </c>
      <c r="F25" s="14">
        <v>52180</v>
      </c>
      <c r="G25" s="14">
        <v>83298</v>
      </c>
      <c r="H25" s="14">
        <v>55656</v>
      </c>
      <c r="I25" s="14">
        <v>15826</v>
      </c>
      <c r="J25" s="14">
        <v>51405</v>
      </c>
      <c r="K25" s="14">
        <v>43991</v>
      </c>
      <c r="L25" s="14">
        <v>45699</v>
      </c>
      <c r="M25" s="14">
        <v>14293</v>
      </c>
      <c r="N25" s="14">
        <v>8015</v>
      </c>
      <c r="O25" s="12">
        <f t="shared" si="7"/>
        <v>558807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</v>
      </c>
      <c r="C26" s="14">
        <v>2</v>
      </c>
      <c r="D26" s="14">
        <v>3</v>
      </c>
      <c r="E26" s="14">
        <v>0</v>
      </c>
      <c r="F26" s="14">
        <v>1</v>
      </c>
      <c r="G26" s="14">
        <v>5</v>
      </c>
      <c r="H26" s="14">
        <v>2</v>
      </c>
      <c r="I26" s="14">
        <v>2</v>
      </c>
      <c r="J26" s="14">
        <v>1</v>
      </c>
      <c r="K26" s="14">
        <v>2</v>
      </c>
      <c r="L26" s="14">
        <v>0</v>
      </c>
      <c r="M26" s="14">
        <v>1</v>
      </c>
      <c r="N26" s="14">
        <v>0</v>
      </c>
      <c r="O26" s="12">
        <f t="shared" si="7"/>
        <v>26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898186.43322614</v>
      </c>
      <c r="C36" s="60">
        <f aca="true" t="shared" si="11" ref="C36:N36">C37+C38+C39+C40</f>
        <v>630974.6008085001</v>
      </c>
      <c r="D36" s="60">
        <f t="shared" si="11"/>
        <v>625512.00730945</v>
      </c>
      <c r="E36" s="60">
        <f t="shared" si="11"/>
        <v>125101.86377439999</v>
      </c>
      <c r="F36" s="60">
        <f t="shared" si="11"/>
        <v>600048.6196608999</v>
      </c>
      <c r="G36" s="60">
        <f t="shared" si="11"/>
        <v>764248.7592000001</v>
      </c>
      <c r="H36" s="60">
        <f t="shared" si="11"/>
        <v>638489.7724999998</v>
      </c>
      <c r="I36" s="60">
        <f>I37+I38+I39+I40</f>
        <v>174439.62250979998</v>
      </c>
      <c r="J36" s="60">
        <f>J37+J38+J39+J40</f>
        <v>731271.3452528</v>
      </c>
      <c r="K36" s="60">
        <f>K37+K38+K39+K40</f>
        <v>593425.5551153999</v>
      </c>
      <c r="L36" s="60">
        <f>L37+L38+L39+L40</f>
        <v>721156.2933689599</v>
      </c>
      <c r="M36" s="60">
        <f t="shared" si="11"/>
        <v>323958.92884455994</v>
      </c>
      <c r="N36" s="60">
        <f t="shared" si="11"/>
        <v>206000.28404928002</v>
      </c>
      <c r="O36" s="60">
        <f>O37+O38+O39+O40</f>
        <v>7032814.085620189</v>
      </c>
    </row>
    <row r="37" spans="1:15" ht="18.75" customHeight="1">
      <c r="A37" s="57" t="s">
        <v>50</v>
      </c>
      <c r="B37" s="54">
        <f aca="true" t="shared" si="12" ref="B37:N37">B29*B7</f>
        <v>892919.1051</v>
      </c>
      <c r="C37" s="54">
        <f t="shared" si="12"/>
        <v>626381.146</v>
      </c>
      <c r="D37" s="54">
        <f t="shared" si="12"/>
        <v>614990.8898</v>
      </c>
      <c r="E37" s="54">
        <f t="shared" si="12"/>
        <v>124757.67219999999</v>
      </c>
      <c r="F37" s="54">
        <f t="shared" si="12"/>
        <v>599635.0073999999</v>
      </c>
      <c r="G37" s="54">
        <f t="shared" si="12"/>
        <v>759735.7521</v>
      </c>
      <c r="H37" s="54">
        <f t="shared" si="12"/>
        <v>634486.6425</v>
      </c>
      <c r="I37" s="54">
        <f>I29*I7</f>
        <v>174275.03939999998</v>
      </c>
      <c r="J37" s="54">
        <f>J29*J7</f>
        <v>726172.096</v>
      </c>
      <c r="K37" s="54">
        <f>K29*K7</f>
        <v>589485.989</v>
      </c>
      <c r="L37" s="54">
        <f>L29*L7</f>
        <v>716600.8491999999</v>
      </c>
      <c r="M37" s="54">
        <f t="shared" si="12"/>
        <v>321286.99199999997</v>
      </c>
      <c r="N37" s="54">
        <f t="shared" si="12"/>
        <v>205890.30000000002</v>
      </c>
      <c r="O37" s="56">
        <f>SUM(B37:N37)</f>
        <v>6986617.480699999</v>
      </c>
    </row>
    <row r="38" spans="1:15" ht="18.75" customHeight="1">
      <c r="A38" s="57" t="s">
        <v>51</v>
      </c>
      <c r="B38" s="54">
        <f aca="true" t="shared" si="13" ref="B38:N38">B30*B7</f>
        <v>-2647.91187386</v>
      </c>
      <c r="C38" s="54">
        <f t="shared" si="13"/>
        <v>-1821.8751914999998</v>
      </c>
      <c r="D38" s="54">
        <f t="shared" si="13"/>
        <v>-1826.98249055</v>
      </c>
      <c r="E38" s="54">
        <f t="shared" si="13"/>
        <v>-302.0884256</v>
      </c>
      <c r="F38" s="54">
        <f t="shared" si="13"/>
        <v>-1747.7877391</v>
      </c>
      <c r="G38" s="54">
        <f t="shared" si="13"/>
        <v>-2239.8129000000004</v>
      </c>
      <c r="H38" s="54">
        <f t="shared" si="13"/>
        <v>-1746.78</v>
      </c>
      <c r="I38" s="54">
        <f>I30*I7</f>
        <v>-490.25689020000004</v>
      </c>
      <c r="J38" s="54">
        <f>J30*J7</f>
        <v>-2090.3907472</v>
      </c>
      <c r="K38" s="54">
        <f>K30*K7</f>
        <v>-1686.1338846</v>
      </c>
      <c r="L38" s="54">
        <f>L30*L7</f>
        <v>-2105.0558310399997</v>
      </c>
      <c r="M38" s="54">
        <f t="shared" si="13"/>
        <v>-937.2231554399999</v>
      </c>
      <c r="N38" s="54">
        <f t="shared" si="13"/>
        <v>-609.05595072</v>
      </c>
      <c r="O38" s="25">
        <f>SUM(B38:N38)</f>
        <v>-20251.355079810004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-82076</v>
      </c>
      <c r="C42" s="25">
        <f aca="true" t="shared" si="15" ref="C42:N42">+C43+C46+C58+C59</f>
        <v>-83056</v>
      </c>
      <c r="D42" s="25">
        <f t="shared" si="15"/>
        <v>-61240</v>
      </c>
      <c r="E42" s="25">
        <f t="shared" si="15"/>
        <v>-9228</v>
      </c>
      <c r="F42" s="25">
        <f t="shared" si="15"/>
        <v>-51012</v>
      </c>
      <c r="G42" s="25">
        <f t="shared" si="15"/>
        <v>-91128</v>
      </c>
      <c r="H42" s="25">
        <f t="shared" si="15"/>
        <v>-80460</v>
      </c>
      <c r="I42" s="25">
        <f>+I43+I46+I58+I59</f>
        <v>-22816</v>
      </c>
      <c r="J42" s="25">
        <f>+J43+J46+J58+J59</f>
        <v>-52484</v>
      </c>
      <c r="K42" s="25">
        <f>+K43+K46+K58+K59</f>
        <v>-66076</v>
      </c>
      <c r="L42" s="25">
        <f>+L43+L46+L58+L59</f>
        <v>-58252</v>
      </c>
      <c r="M42" s="25">
        <f t="shared" si="15"/>
        <v>-32924</v>
      </c>
      <c r="N42" s="25">
        <f t="shared" si="15"/>
        <v>-24576</v>
      </c>
      <c r="O42" s="25">
        <f>+O43+O46+O58+O59</f>
        <v>-715328</v>
      </c>
    </row>
    <row r="43" spans="1:15" ht="18.75" customHeight="1">
      <c r="A43" s="17" t="s">
        <v>55</v>
      </c>
      <c r="B43" s="26">
        <f>B44+B45</f>
        <v>-82076</v>
      </c>
      <c r="C43" s="26">
        <f>C44+C45</f>
        <v>-83056</v>
      </c>
      <c r="D43" s="26">
        <f>D44+D45</f>
        <v>-60740</v>
      </c>
      <c r="E43" s="26">
        <f>E44+E45</f>
        <v>-9228</v>
      </c>
      <c r="F43" s="26">
        <f aca="true" t="shared" si="16" ref="F43:N43">F44+F45</f>
        <v>-50512</v>
      </c>
      <c r="G43" s="26">
        <f t="shared" si="16"/>
        <v>-90628</v>
      </c>
      <c r="H43" s="26">
        <f t="shared" si="16"/>
        <v>-79960</v>
      </c>
      <c r="I43" s="26">
        <f>I44+I45</f>
        <v>-22816</v>
      </c>
      <c r="J43" s="26">
        <f>J44+J45</f>
        <v>-52484</v>
      </c>
      <c r="K43" s="26">
        <f>K44+K45</f>
        <v>-66076</v>
      </c>
      <c r="L43" s="26">
        <f>L44+L45</f>
        <v>-58252</v>
      </c>
      <c r="M43" s="26">
        <f t="shared" si="16"/>
        <v>-32924</v>
      </c>
      <c r="N43" s="26">
        <f t="shared" si="16"/>
        <v>-24576</v>
      </c>
      <c r="O43" s="25">
        <f aca="true" t="shared" si="17" ref="O43:O59">SUM(B43:N43)</f>
        <v>-713328</v>
      </c>
    </row>
    <row r="44" spans="1:26" ht="18.75" customHeight="1">
      <c r="A44" s="13" t="s">
        <v>56</v>
      </c>
      <c r="B44" s="20">
        <f>ROUND(-B9*$D$3,2)</f>
        <v>-82076</v>
      </c>
      <c r="C44" s="20">
        <f>ROUND(-C9*$D$3,2)</f>
        <v>-83056</v>
      </c>
      <c r="D44" s="20">
        <f>ROUND(-D9*$D$3,2)</f>
        <v>-60740</v>
      </c>
      <c r="E44" s="20">
        <f>ROUND(-E9*$D$3,2)</f>
        <v>-9228</v>
      </c>
      <c r="F44" s="20">
        <f aca="true" t="shared" si="18" ref="F44:N44">ROUND(-F9*$D$3,2)</f>
        <v>-50512</v>
      </c>
      <c r="G44" s="20">
        <f t="shared" si="18"/>
        <v>-90628</v>
      </c>
      <c r="H44" s="20">
        <f t="shared" si="18"/>
        <v>-79960</v>
      </c>
      <c r="I44" s="20">
        <f>ROUND(-I9*$D$3,2)</f>
        <v>-22816</v>
      </c>
      <c r="J44" s="20">
        <f>ROUND(-J9*$D$3,2)</f>
        <v>-52484</v>
      </c>
      <c r="K44" s="20">
        <f>ROUND(-K9*$D$3,2)</f>
        <v>-66076</v>
      </c>
      <c r="L44" s="20">
        <f>ROUND(-L9*$D$3,2)</f>
        <v>-58252</v>
      </c>
      <c r="M44" s="20">
        <f t="shared" si="18"/>
        <v>-32924</v>
      </c>
      <c r="N44" s="20">
        <f t="shared" si="18"/>
        <v>-24576</v>
      </c>
      <c r="O44" s="46">
        <f t="shared" si="17"/>
        <v>-713328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816110.43322614</v>
      </c>
      <c r="C61" s="29">
        <f t="shared" si="21"/>
        <v>547918.6008085001</v>
      </c>
      <c r="D61" s="29">
        <f t="shared" si="21"/>
        <v>564272.00730945</v>
      </c>
      <c r="E61" s="29">
        <f t="shared" si="21"/>
        <v>115873.86377439999</v>
      </c>
      <c r="F61" s="29">
        <f t="shared" si="21"/>
        <v>549036.6196608999</v>
      </c>
      <c r="G61" s="29">
        <f t="shared" si="21"/>
        <v>673120.7592000001</v>
      </c>
      <c r="H61" s="29">
        <f t="shared" si="21"/>
        <v>558029.7724999998</v>
      </c>
      <c r="I61" s="29">
        <f t="shared" si="21"/>
        <v>151623.62250979998</v>
      </c>
      <c r="J61" s="29">
        <f>+J36+J42</f>
        <v>678787.3452528</v>
      </c>
      <c r="K61" s="29">
        <f>+K36+K42</f>
        <v>527349.5551153999</v>
      </c>
      <c r="L61" s="29">
        <f>+L36+L42</f>
        <v>662904.2933689599</v>
      </c>
      <c r="M61" s="29">
        <f t="shared" si="21"/>
        <v>291034.92884455994</v>
      </c>
      <c r="N61" s="29">
        <f t="shared" si="21"/>
        <v>181424.28404928002</v>
      </c>
      <c r="O61" s="29">
        <f>SUM(B61:N61)</f>
        <v>6317486.085620189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816110.43</v>
      </c>
      <c r="C64" s="36">
        <f aca="true" t="shared" si="22" ref="C64:N64">SUM(C65:C78)</f>
        <v>547918.59</v>
      </c>
      <c r="D64" s="36">
        <f t="shared" si="22"/>
        <v>564272.01</v>
      </c>
      <c r="E64" s="36">
        <f t="shared" si="22"/>
        <v>115873.86</v>
      </c>
      <c r="F64" s="36">
        <f t="shared" si="22"/>
        <v>549036.62</v>
      </c>
      <c r="G64" s="36">
        <f t="shared" si="22"/>
        <v>673120.76</v>
      </c>
      <c r="H64" s="36">
        <f t="shared" si="22"/>
        <v>558029.77</v>
      </c>
      <c r="I64" s="36">
        <f t="shared" si="22"/>
        <v>151623.62</v>
      </c>
      <c r="J64" s="36">
        <f t="shared" si="22"/>
        <v>678787.35</v>
      </c>
      <c r="K64" s="36">
        <f t="shared" si="22"/>
        <v>527349.56</v>
      </c>
      <c r="L64" s="36">
        <f t="shared" si="22"/>
        <v>662904.29</v>
      </c>
      <c r="M64" s="36">
        <f t="shared" si="22"/>
        <v>291034.93</v>
      </c>
      <c r="N64" s="36">
        <f t="shared" si="22"/>
        <v>181424.28</v>
      </c>
      <c r="O64" s="29">
        <f>SUM(O65:O78)</f>
        <v>6317486.07</v>
      </c>
    </row>
    <row r="65" spans="1:16" ht="18.75" customHeight="1">
      <c r="A65" s="17" t="s">
        <v>70</v>
      </c>
      <c r="B65" s="36">
        <v>158466.4</v>
      </c>
      <c r="C65" s="36">
        <v>159765.6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318232</v>
      </c>
      <c r="P65"/>
    </row>
    <row r="66" spans="1:16" ht="18.75" customHeight="1">
      <c r="A66" s="17" t="s">
        <v>71</v>
      </c>
      <c r="B66" s="36">
        <v>657644.03</v>
      </c>
      <c r="C66" s="36">
        <v>388152.99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1045797.02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564272.01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564272.01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115873.86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115873.86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549036.62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549036.62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673120.76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673120.76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558029.77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558029.77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151623.62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151623.62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678787.35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678787.35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527349.56</v>
      </c>
      <c r="L74" s="35">
        <v>0</v>
      </c>
      <c r="M74" s="35">
        <v>0</v>
      </c>
      <c r="N74" s="35">
        <v>0</v>
      </c>
      <c r="O74" s="29">
        <f t="shared" si="23"/>
        <v>527349.56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662904.29</v>
      </c>
      <c r="M75" s="35">
        <v>0</v>
      </c>
      <c r="N75" s="61">
        <v>0</v>
      </c>
      <c r="O75" s="26">
        <f t="shared" si="23"/>
        <v>662904.29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291034.93</v>
      </c>
      <c r="N76" s="35">
        <v>0</v>
      </c>
      <c r="O76" s="29">
        <f t="shared" si="23"/>
        <v>291034.93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181424.28</v>
      </c>
      <c r="O77" s="26">
        <f t="shared" si="23"/>
        <v>181424.28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2.3331493579552407</v>
      </c>
      <c r="C82" s="44">
        <v>2.293491301020088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2.039825285277478</v>
      </c>
      <c r="C83" s="44">
        <v>1.9252998413510303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1.8692158830017103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2.601357089151816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2.1828046026558936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1.7308616741693024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2.0356899334775984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1.9924798970839186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1.9772413992337332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2.2271326992630565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2.129176217558878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2.5286254547814324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2.476322114358802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2018-01-17T15:57:26Z</dcterms:modified>
  <cp:category/>
  <cp:version/>
  <cp:contentType/>
  <cp:contentStatus/>
</cp:coreProperties>
</file>