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<sst xmlns="http://schemas.openxmlformats.org/spreadsheetml/2006/main" count="112" uniqueCount="110">
  <si>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</si>
  <si>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</si>
  <si>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</si>
  <si>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</si>
  <si>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</si>
  <si>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</si>
  <si>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</si>
  <si>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</si>
  <si>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</si>
  <si>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</si>
  <si>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</si>
  <si>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</si>
  <si>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</si>
  <si>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</si>
  <si>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</si>
  <si>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</si>
  <si>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</si>
  <si>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</si>
  <si>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</si>
  <si>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</si>
  <si>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</si>
  <si>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</si>
  <si>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</si>
  <si>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</si>
  <si>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</si>
  <si>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</si>
  <si>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</si>
  <si>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</si>
  <si>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</si>
  <si>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</si>
  <si>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</si>
  <si>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</si>
  <si>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</si>
  <si>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</si>
  <si>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</si>
  <si>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</si>
  <si>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</si>
  <si>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</si>
  <si>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</si>
  <si>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</si>
  <si>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</si>
  <si>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</si>
  <si>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</si>
  <si>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</si>
  <si>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</si>
  <si>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</si>
  <si>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</si>
  <si>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</si>
  <si>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</si>
  <si>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</si>
  <si>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</si>
  <si>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</si>
  <si>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</si>
  <si>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</si>
  <si>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</si>
  <si>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</si>
  <si>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</si>
  <si>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</si>
  <si>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</si>
  <si>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</si>
  <si>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</si>
  <si>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</si>
  <si>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</si>
  <si>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</si>
  <si>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</si>
  <si>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</si>
  <si>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</si>
  <si>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</si>
  <si>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</si>
  <si>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</si>
  <si>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</si>
  <si>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</si>
  <si>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</si>
  <si>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</si>
  <si>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</si>
  <si>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</si>
  <si>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</si>
  <si>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</si>
  <si>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</si>
  <si>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</si>
  <si>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</si>
  <si>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</si>
  <si>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</si>
  <si>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</si>
  <si>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</si>
  <si>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</si>
  <si>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</si>
  <si>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</si>
  <si>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</si>
  <si>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</si>
  <si>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</si>
  <si>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</si>
  <si>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</si>
  <si>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</si>
  <si>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</si>
  <si>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</si>
  <si>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</si>
  <si>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</si>
  <si>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</si>
  <si>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</si>
  <si>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</si>
  <si>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</si>
  <si>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</si>
  <si>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</si>
  <si>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</si>
  <si>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</si>
  <si>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</si>
  <si>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</si>
  <si>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</si>
  <si>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04/01/18 - VENCIMENTO 11/01/18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</si>
</sst>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8" sqref="A9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402295</v>
      </c>
      <c r="C7" s="10">
        <f>C8+C20+C24</f>
        <v>286729</v>
      </c>
      <c r="D7" s="10">
        <f>D8+D20+D24</f>
        <v>301490</v>
      </c>
      <c r="E7" s="10">
        <f>E8+E20+E24</f>
        <v>40361</v>
      </c>
      <c r="F7" s="10">
        <f aca="true" t="shared" si="0" ref="F7:N7">F8+F20+F24</f>
        <v>263964</v>
      </c>
      <c r="G7" s="10">
        <f t="shared" si="0"/>
        <v>405201</v>
      </c>
      <c r="H7" s="10">
        <f>H8+H20+H24</f>
        <v>279127</v>
      </c>
      <c r="I7" s="10">
        <f>I8+I20+I24</f>
        <v>82926</v>
      </c>
      <c r="J7" s="10">
        <f>J8+J20+J24</f>
        <v>343628</v>
      </c>
      <c r="K7" s="10">
        <f>K8+K20+K24</f>
        <v>246836</v>
      </c>
      <c r="L7" s="10">
        <f>L8+L20+L24</f>
        <v>311573</v>
      </c>
      <c r="M7" s="10">
        <f t="shared" si="0"/>
        <v>116440</v>
      </c>
      <c r="N7" s="10">
        <f t="shared" si="0"/>
        <v>73538</v>
      </c>
      <c r="O7" s="10">
        <f>+O8+O20+O24</f>
        <v>3154108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198108</v>
      </c>
      <c r="C8" s="12">
        <f>+C9+C12+C16</f>
        <v>149233</v>
      </c>
      <c r="D8" s="12">
        <f>+D9+D12+D16</f>
        <v>170517</v>
      </c>
      <c r="E8" s="12">
        <f>+E9+E12+E16</f>
        <v>20651</v>
      </c>
      <c r="F8" s="12">
        <f aca="true" t="shared" si="1" ref="F8:N8">+F9+F12+F16</f>
        <v>140387</v>
      </c>
      <c r="G8" s="12">
        <f t="shared" si="1"/>
        <v>215908</v>
      </c>
      <c r="H8" s="12">
        <f>+H9+H12+H16</f>
        <v>141126</v>
      </c>
      <c r="I8" s="12">
        <f>+I9+I12+I16</f>
        <v>43030</v>
      </c>
      <c r="J8" s="12">
        <f>+J9+J12+J16</f>
        <v>183883</v>
      </c>
      <c r="K8" s="12">
        <f>+K9+K12+K16</f>
        <v>130982</v>
      </c>
      <c r="L8" s="12">
        <f>+L9+L12+L16</f>
        <v>153279</v>
      </c>
      <c r="M8" s="12">
        <f t="shared" si="1"/>
        <v>64207</v>
      </c>
      <c r="N8" s="12">
        <f t="shared" si="1"/>
        <v>42742</v>
      </c>
      <c r="O8" s="12">
        <f>SUM(B8:N8)</f>
        <v>1654053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19772</v>
      </c>
      <c r="C9" s="14">
        <v>18781</v>
      </c>
      <c r="D9" s="14">
        <v>13966</v>
      </c>
      <c r="E9" s="14">
        <v>1798</v>
      </c>
      <c r="F9" s="14">
        <v>12386</v>
      </c>
      <c r="G9" s="14">
        <v>21167</v>
      </c>
      <c r="H9" s="14">
        <v>17927</v>
      </c>
      <c r="I9" s="14">
        <v>5666</v>
      </c>
      <c r="J9" s="14">
        <v>12284</v>
      </c>
      <c r="K9" s="14">
        <v>15911</v>
      </c>
      <c r="L9" s="14">
        <v>12843</v>
      </c>
      <c r="M9" s="14">
        <v>7531</v>
      </c>
      <c r="N9" s="14">
        <v>5337</v>
      </c>
      <c r="O9" s="12">
        <f aca="true" t="shared" si="2" ref="O9:O19">SUM(B9:N9)</f>
        <v>165369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19772</v>
      </c>
      <c r="C10" s="14">
        <f>+C9-C11</f>
        <v>18781</v>
      </c>
      <c r="D10" s="14">
        <f>+D9-D11</f>
        <v>13966</v>
      </c>
      <c r="E10" s="14">
        <f>+E9-E11</f>
        <v>1798</v>
      </c>
      <c r="F10" s="14">
        <f aca="true" t="shared" si="3" ref="F10:N10">+F9-F11</f>
        <v>12386</v>
      </c>
      <c r="G10" s="14">
        <f t="shared" si="3"/>
        <v>21167</v>
      </c>
      <c r="H10" s="14">
        <f>+H9-H11</f>
        <v>17927</v>
      </c>
      <c r="I10" s="14">
        <f>+I9-I11</f>
        <v>5666</v>
      </c>
      <c r="J10" s="14">
        <f>+J9-J11</f>
        <v>12284</v>
      </c>
      <c r="K10" s="14">
        <f>+K9-K11</f>
        <v>15911</v>
      </c>
      <c r="L10" s="14">
        <f>+L9-L11</f>
        <v>12843</v>
      </c>
      <c r="M10" s="14">
        <f t="shared" si="3"/>
        <v>7531</v>
      </c>
      <c r="N10" s="14">
        <f t="shared" si="3"/>
        <v>5337</v>
      </c>
      <c r="O10" s="12">
        <f t="shared" si="2"/>
        <v>165369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169178</v>
      </c>
      <c r="C12" s="14">
        <f>C13+C14+C15</f>
        <v>124038</v>
      </c>
      <c r="D12" s="14">
        <f>D13+D14+D15</f>
        <v>149172</v>
      </c>
      <c r="E12" s="14">
        <f>E13+E14+E15</f>
        <v>17960</v>
      </c>
      <c r="F12" s="14">
        <f aca="true" t="shared" si="4" ref="F12:N12">F13+F14+F15</f>
        <v>121774</v>
      </c>
      <c r="G12" s="14">
        <f t="shared" si="4"/>
        <v>184352</v>
      </c>
      <c r="H12" s="14">
        <f>H13+H14+H15</f>
        <v>117189</v>
      </c>
      <c r="I12" s="14">
        <f>I13+I14+I15</f>
        <v>35443</v>
      </c>
      <c r="J12" s="14">
        <f>J13+J14+J15</f>
        <v>163012</v>
      </c>
      <c r="K12" s="14">
        <f>K13+K14+K15</f>
        <v>109493</v>
      </c>
      <c r="L12" s="14">
        <f>L13+L14+L15</f>
        <v>132627</v>
      </c>
      <c r="M12" s="14">
        <f t="shared" si="4"/>
        <v>54003</v>
      </c>
      <c r="N12" s="14">
        <f t="shared" si="4"/>
        <v>35966</v>
      </c>
      <c r="O12" s="12">
        <f t="shared" si="2"/>
        <v>1414207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84464</v>
      </c>
      <c r="C13" s="14">
        <v>62791</v>
      </c>
      <c r="D13" s="14">
        <v>70775</v>
      </c>
      <c r="E13" s="14">
        <v>8999</v>
      </c>
      <c r="F13" s="14">
        <v>59083</v>
      </c>
      <c r="G13" s="14">
        <v>90801</v>
      </c>
      <c r="H13" s="14">
        <v>60826</v>
      </c>
      <c r="I13" s="14">
        <v>18313</v>
      </c>
      <c r="J13" s="14">
        <v>83856</v>
      </c>
      <c r="K13" s="14">
        <v>54137</v>
      </c>
      <c r="L13" s="14">
        <v>65952</v>
      </c>
      <c r="M13" s="14">
        <v>26173</v>
      </c>
      <c r="N13" s="14">
        <v>16912</v>
      </c>
      <c r="O13" s="12">
        <f t="shared" si="2"/>
        <v>703082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83491</v>
      </c>
      <c r="C14" s="14">
        <v>59940</v>
      </c>
      <c r="D14" s="14">
        <v>77648</v>
      </c>
      <c r="E14" s="14">
        <v>8804</v>
      </c>
      <c r="F14" s="14">
        <v>61700</v>
      </c>
      <c r="G14" s="14">
        <v>91569</v>
      </c>
      <c r="H14" s="14">
        <v>55360</v>
      </c>
      <c r="I14" s="14">
        <v>16779</v>
      </c>
      <c r="J14" s="14">
        <v>78300</v>
      </c>
      <c r="K14" s="14">
        <v>54428</v>
      </c>
      <c r="L14" s="14">
        <v>65813</v>
      </c>
      <c r="M14" s="14">
        <v>27358</v>
      </c>
      <c r="N14" s="14">
        <v>18828</v>
      </c>
      <c r="O14" s="12">
        <f t="shared" si="2"/>
        <v>700018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1223</v>
      </c>
      <c r="C15" s="14">
        <v>1307</v>
      </c>
      <c r="D15" s="14">
        <v>749</v>
      </c>
      <c r="E15" s="14">
        <v>157</v>
      </c>
      <c r="F15" s="14">
        <v>991</v>
      </c>
      <c r="G15" s="14">
        <v>1982</v>
      </c>
      <c r="H15" s="14">
        <v>1003</v>
      </c>
      <c r="I15" s="14">
        <v>351</v>
      </c>
      <c r="J15" s="14">
        <v>856</v>
      </c>
      <c r="K15" s="14">
        <v>928</v>
      </c>
      <c r="L15" s="14">
        <v>862</v>
      </c>
      <c r="M15" s="14">
        <v>472</v>
      </c>
      <c r="N15" s="14">
        <v>226</v>
      </c>
      <c r="O15" s="12">
        <f t="shared" si="2"/>
        <v>11107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9158</v>
      </c>
      <c r="C16" s="14">
        <f>C17+C18+C19</f>
        <v>6414</v>
      </c>
      <c r="D16" s="14">
        <f>D17+D18+D19</f>
        <v>7379</v>
      </c>
      <c r="E16" s="14">
        <f>E17+E18+E19</f>
        <v>893</v>
      </c>
      <c r="F16" s="14">
        <f aca="true" t="shared" si="5" ref="F16:N16">F17+F18+F19</f>
        <v>6227</v>
      </c>
      <c r="G16" s="14">
        <f t="shared" si="5"/>
        <v>10389</v>
      </c>
      <c r="H16" s="14">
        <f>H17+H18+H19</f>
        <v>6010</v>
      </c>
      <c r="I16" s="14">
        <f>I17+I18+I19</f>
        <v>1921</v>
      </c>
      <c r="J16" s="14">
        <f>J17+J18+J19</f>
        <v>8587</v>
      </c>
      <c r="K16" s="14">
        <f>K17+K18+K19</f>
        <v>5578</v>
      </c>
      <c r="L16" s="14">
        <f>L17+L18+L19</f>
        <v>7809</v>
      </c>
      <c r="M16" s="14">
        <f t="shared" si="5"/>
        <v>2673</v>
      </c>
      <c r="N16" s="14">
        <f t="shared" si="5"/>
        <v>1439</v>
      </c>
      <c r="O16" s="12">
        <f t="shared" si="2"/>
        <v>74477</v>
      </c>
    </row>
    <row r="17" spans="1:26" ht="18.75" customHeight="1">
      <c r="A17" s="15" t="s">
        <v>16</v>
      </c>
      <c r="B17" s="14">
        <v>9104</v>
      </c>
      <c r="C17" s="14">
        <v>6376</v>
      </c>
      <c r="D17" s="14">
        <v>7340</v>
      </c>
      <c r="E17" s="14">
        <v>882</v>
      </c>
      <c r="F17" s="14">
        <v>6198</v>
      </c>
      <c r="G17" s="14">
        <v>10344</v>
      </c>
      <c r="H17" s="14">
        <v>5977</v>
      </c>
      <c r="I17" s="14">
        <v>1909</v>
      </c>
      <c r="J17" s="14">
        <v>8528</v>
      </c>
      <c r="K17" s="14">
        <v>5533</v>
      </c>
      <c r="L17" s="14">
        <v>7764</v>
      </c>
      <c r="M17" s="14">
        <v>2652</v>
      </c>
      <c r="N17" s="14">
        <v>1426</v>
      </c>
      <c r="O17" s="12">
        <f t="shared" si="2"/>
        <v>74033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51</v>
      </c>
      <c r="C18" s="14">
        <v>36</v>
      </c>
      <c r="D18" s="14">
        <v>34</v>
      </c>
      <c r="E18" s="14">
        <v>9</v>
      </c>
      <c r="F18" s="14">
        <v>27</v>
      </c>
      <c r="G18" s="14">
        <v>39</v>
      </c>
      <c r="H18" s="14">
        <v>33</v>
      </c>
      <c r="I18" s="14">
        <v>10</v>
      </c>
      <c r="J18" s="14">
        <v>47</v>
      </c>
      <c r="K18" s="14">
        <v>45</v>
      </c>
      <c r="L18" s="14">
        <v>44</v>
      </c>
      <c r="M18" s="14">
        <v>19</v>
      </c>
      <c r="N18" s="14">
        <v>12</v>
      </c>
      <c r="O18" s="12">
        <f t="shared" si="2"/>
        <v>406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2</v>
      </c>
      <c r="D19" s="14">
        <v>5</v>
      </c>
      <c r="E19" s="14">
        <v>2</v>
      </c>
      <c r="F19" s="14">
        <v>2</v>
      </c>
      <c r="G19" s="14">
        <v>6</v>
      </c>
      <c r="H19" s="14">
        <v>0</v>
      </c>
      <c r="I19" s="14">
        <v>2</v>
      </c>
      <c r="J19" s="14">
        <v>12</v>
      </c>
      <c r="K19" s="14">
        <v>0</v>
      </c>
      <c r="L19" s="14">
        <v>1</v>
      </c>
      <c r="M19" s="14">
        <v>2</v>
      </c>
      <c r="N19" s="14">
        <v>1</v>
      </c>
      <c r="O19" s="12">
        <f t="shared" si="2"/>
        <v>38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127256</v>
      </c>
      <c r="C20" s="18">
        <f>C21+C22+C23</f>
        <v>75916</v>
      </c>
      <c r="D20" s="18">
        <f>D21+D22+D23</f>
        <v>72267</v>
      </c>
      <c r="E20" s="18">
        <f>E21+E22+E23</f>
        <v>9474</v>
      </c>
      <c r="F20" s="18">
        <f aca="true" t="shared" si="6" ref="F20:N20">F21+F22+F23</f>
        <v>65443</v>
      </c>
      <c r="G20" s="18">
        <f t="shared" si="6"/>
        <v>99178</v>
      </c>
      <c r="H20" s="18">
        <f>H21+H22+H23</f>
        <v>78821</v>
      </c>
      <c r="I20" s="18">
        <f>I21+I22+I23</f>
        <v>22487</v>
      </c>
      <c r="J20" s="18">
        <f>J21+J22+J23</f>
        <v>101551</v>
      </c>
      <c r="K20" s="18">
        <f>K21+K22+K23</f>
        <v>68010</v>
      </c>
      <c r="L20" s="18">
        <f>L21+L22+L23</f>
        <v>107108</v>
      </c>
      <c r="M20" s="18">
        <f t="shared" si="6"/>
        <v>36486</v>
      </c>
      <c r="N20" s="18">
        <f t="shared" si="6"/>
        <v>22081</v>
      </c>
      <c r="O20" s="12">
        <f aca="true" t="shared" si="7" ref="O20:O26">SUM(B20:N20)</f>
        <v>886078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67950</v>
      </c>
      <c r="C21" s="14">
        <v>42666</v>
      </c>
      <c r="D21" s="14">
        <v>36922</v>
      </c>
      <c r="E21" s="14">
        <v>5385</v>
      </c>
      <c r="F21" s="14">
        <v>34916</v>
      </c>
      <c r="G21" s="14">
        <v>53392</v>
      </c>
      <c r="H21" s="14">
        <v>44646</v>
      </c>
      <c r="I21" s="14">
        <v>13022</v>
      </c>
      <c r="J21" s="14">
        <v>56448</v>
      </c>
      <c r="K21" s="14">
        <v>36612</v>
      </c>
      <c r="L21" s="14">
        <v>56790</v>
      </c>
      <c r="M21" s="14">
        <v>19467</v>
      </c>
      <c r="N21" s="14">
        <v>11272</v>
      </c>
      <c r="O21" s="12">
        <f t="shared" si="7"/>
        <v>479488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58695</v>
      </c>
      <c r="C22" s="14">
        <v>32691</v>
      </c>
      <c r="D22" s="14">
        <v>35062</v>
      </c>
      <c r="E22" s="14">
        <v>4032</v>
      </c>
      <c r="F22" s="14">
        <v>30074</v>
      </c>
      <c r="G22" s="14">
        <v>45041</v>
      </c>
      <c r="H22" s="14">
        <v>33715</v>
      </c>
      <c r="I22" s="14">
        <v>9330</v>
      </c>
      <c r="J22" s="14">
        <v>44673</v>
      </c>
      <c r="K22" s="14">
        <v>30987</v>
      </c>
      <c r="L22" s="14">
        <v>49777</v>
      </c>
      <c r="M22" s="14">
        <v>16783</v>
      </c>
      <c r="N22" s="14">
        <v>10692</v>
      </c>
      <c r="O22" s="12">
        <f t="shared" si="7"/>
        <v>401552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611</v>
      </c>
      <c r="C23" s="14">
        <v>559</v>
      </c>
      <c r="D23" s="14">
        <v>283</v>
      </c>
      <c r="E23" s="14">
        <v>57</v>
      </c>
      <c r="F23" s="14">
        <v>453</v>
      </c>
      <c r="G23" s="14">
        <v>745</v>
      </c>
      <c r="H23" s="14">
        <v>460</v>
      </c>
      <c r="I23" s="14">
        <v>135</v>
      </c>
      <c r="J23" s="14">
        <v>430</v>
      </c>
      <c r="K23" s="14">
        <v>411</v>
      </c>
      <c r="L23" s="14">
        <v>541</v>
      </c>
      <c r="M23" s="14">
        <v>236</v>
      </c>
      <c r="N23" s="14">
        <v>117</v>
      </c>
      <c r="O23" s="12">
        <f t="shared" si="7"/>
        <v>5038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76931</v>
      </c>
      <c r="C24" s="14">
        <f>C25+C26</f>
        <v>61580</v>
      </c>
      <c r="D24" s="14">
        <f>D25+D26</f>
        <v>58706</v>
      </c>
      <c r="E24" s="14">
        <f>E25+E26</f>
        <v>10236</v>
      </c>
      <c r="F24" s="14">
        <f aca="true" t="shared" si="8" ref="F24:N24">F25+F26</f>
        <v>58134</v>
      </c>
      <c r="G24" s="14">
        <f t="shared" si="8"/>
        <v>90115</v>
      </c>
      <c r="H24" s="14">
        <f>H25+H26</f>
        <v>59180</v>
      </c>
      <c r="I24" s="14">
        <f>I25+I26</f>
        <v>17409</v>
      </c>
      <c r="J24" s="14">
        <f>J25+J26</f>
        <v>58194</v>
      </c>
      <c r="K24" s="14">
        <f>K25+K26</f>
        <v>47844</v>
      </c>
      <c r="L24" s="14">
        <f>L25+L26</f>
        <v>51186</v>
      </c>
      <c r="M24" s="14">
        <f t="shared" si="8"/>
        <v>15747</v>
      </c>
      <c r="N24" s="14">
        <f t="shared" si="8"/>
        <v>8715</v>
      </c>
      <c r="O24" s="12">
        <f t="shared" si="7"/>
        <v>613977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66117</v>
      </c>
      <c r="C25" s="14">
        <v>54525</v>
      </c>
      <c r="D25" s="14">
        <v>51448</v>
      </c>
      <c r="E25" s="14">
        <v>9248</v>
      </c>
      <c r="F25" s="14">
        <v>51939</v>
      </c>
      <c r="G25" s="14">
        <v>80431</v>
      </c>
      <c r="H25" s="14">
        <v>53350</v>
      </c>
      <c r="I25" s="14">
        <v>15784</v>
      </c>
      <c r="J25" s="14">
        <v>50450</v>
      </c>
      <c r="K25" s="14">
        <v>42650</v>
      </c>
      <c r="L25" s="14">
        <v>44791</v>
      </c>
      <c r="M25" s="14">
        <v>13550</v>
      </c>
      <c r="N25" s="14">
        <v>7275</v>
      </c>
      <c r="O25" s="12">
        <f t="shared" si="7"/>
        <v>541558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10814</v>
      </c>
      <c r="C26" s="14">
        <v>7055</v>
      </c>
      <c r="D26" s="14">
        <v>7258</v>
      </c>
      <c r="E26" s="14">
        <v>988</v>
      </c>
      <c r="F26" s="14">
        <v>6195</v>
      </c>
      <c r="G26" s="14">
        <v>9684</v>
      </c>
      <c r="H26" s="14">
        <v>5830</v>
      </c>
      <c r="I26" s="14">
        <v>1625</v>
      </c>
      <c r="J26" s="14">
        <v>7744</v>
      </c>
      <c r="K26" s="14">
        <v>5194</v>
      </c>
      <c r="L26" s="14">
        <v>6395</v>
      </c>
      <c r="M26" s="14">
        <v>2197</v>
      </c>
      <c r="N26" s="14">
        <v>1440</v>
      </c>
      <c r="O26" s="12">
        <f t="shared" si="7"/>
        <v>72419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845777.2330307001</v>
      </c>
      <c r="C36" s="60">
        <f aca="true" t="shared" si="11" ref="C36:N36">C37+C38+C39+C40</f>
        <v>583351.4961345</v>
      </c>
      <c r="D36" s="60">
        <f>D37+D38+D39+D40</f>
        <v>573918.4635744999</v>
      </c>
      <c r="E36" s="60">
        <f t="shared" si="11"/>
        <v>105097.25454239998</v>
      </c>
      <c r="F36" s="60">
        <f t="shared" si="11"/>
        <v>576267.8032862</v>
      </c>
      <c r="G36" s="60">
        <f t="shared" si="11"/>
        <v>705643.5048000001</v>
      </c>
      <c r="H36" s="60">
        <f t="shared" si="11"/>
        <v>571959.0294999998</v>
      </c>
      <c r="I36" s="60">
        <f>I37+I38+I39+I40</f>
        <v>165262.9665852</v>
      </c>
      <c r="J36" s="60">
        <f>J37+J38+J39+J40</f>
        <v>684243.9432104</v>
      </c>
      <c r="K36" s="60">
        <f>K37+K38+K39+K40</f>
        <v>553387.9340747999</v>
      </c>
      <c r="L36" s="60">
        <f>L37+L38+L39+L40</f>
        <v>667646.96607248</v>
      </c>
      <c r="M36" s="60">
        <f t="shared" si="11"/>
        <v>296878.6037092</v>
      </c>
      <c r="N36" s="60">
        <f t="shared" si="11"/>
        <v>182187.18594528</v>
      </c>
      <c r="O36" s="60">
        <f>O37+O38+O39+O40</f>
        <v>6511622.384465661</v>
      </c>
    </row>
    <row r="37" spans="1:15" ht="18.75" customHeight="1">
      <c r="A37" s="57" t="s">
        <v>50</v>
      </c>
      <c r="B37" s="54">
        <f aca="true" t="shared" si="12" ref="B37:N37">B29*B7</f>
        <v>840354.0255000001</v>
      </c>
      <c r="C37" s="54">
        <f t="shared" si="12"/>
        <v>578619.122</v>
      </c>
      <c r="D37" s="54">
        <f t="shared" si="12"/>
        <v>563243.618</v>
      </c>
      <c r="E37" s="54">
        <f t="shared" si="12"/>
        <v>104704.50619999999</v>
      </c>
      <c r="F37" s="54">
        <f t="shared" si="12"/>
        <v>575784.6732</v>
      </c>
      <c r="G37" s="54">
        <f t="shared" si="12"/>
        <v>700957.2099</v>
      </c>
      <c r="H37" s="54">
        <f t="shared" si="12"/>
        <v>567772.2307</v>
      </c>
      <c r="I37" s="54">
        <f>I29*I7</f>
        <v>165072.4956</v>
      </c>
      <c r="J37" s="54">
        <f>J29*J7</f>
        <v>679008.928</v>
      </c>
      <c r="K37" s="54">
        <f>K29*K7</f>
        <v>549333.5179999999</v>
      </c>
      <c r="L37" s="54">
        <f>L29*L7</f>
        <v>662933.8720999999</v>
      </c>
      <c r="M37" s="54">
        <f t="shared" si="12"/>
        <v>294127.44</v>
      </c>
      <c r="N37" s="54">
        <f t="shared" si="12"/>
        <v>182006.55000000002</v>
      </c>
      <c r="O37" s="56">
        <f>SUM(B37:N37)</f>
        <v>6463918.189200001</v>
      </c>
    </row>
    <row r="38" spans="1:15" ht="18.75" customHeight="1">
      <c r="A38" s="57" t="s">
        <v>51</v>
      </c>
      <c r="B38" s="54">
        <f aca="true" t="shared" si="13" ref="B38:N38">B30*B7</f>
        <v>-2492.0324693000002</v>
      </c>
      <c r="C38" s="54">
        <f t="shared" si="13"/>
        <v>-1682.9558654999998</v>
      </c>
      <c r="D38" s="54">
        <f t="shared" si="13"/>
        <v>-1673.2544254999998</v>
      </c>
      <c r="E38" s="54">
        <f t="shared" si="13"/>
        <v>-253.5316576</v>
      </c>
      <c r="F38" s="54">
        <f t="shared" si="13"/>
        <v>-1678.2699138</v>
      </c>
      <c r="G38" s="54">
        <f t="shared" si="13"/>
        <v>-2066.5251000000003</v>
      </c>
      <c r="H38" s="54">
        <f t="shared" si="13"/>
        <v>-1563.1112</v>
      </c>
      <c r="I38" s="54">
        <f>I30*I7</f>
        <v>-464.3690148</v>
      </c>
      <c r="J38" s="54">
        <f>J30*J7</f>
        <v>-1954.6247896</v>
      </c>
      <c r="K38" s="54">
        <f>K30*K7</f>
        <v>-1571.2839252</v>
      </c>
      <c r="L38" s="54">
        <f>L30*L7</f>
        <v>-1947.40602752</v>
      </c>
      <c r="M38" s="54">
        <f t="shared" si="13"/>
        <v>-857.9962908</v>
      </c>
      <c r="N38" s="54">
        <f t="shared" si="13"/>
        <v>-538.40405472</v>
      </c>
      <c r="O38" s="25">
        <f>SUM(B38:N38)</f>
        <v>-18743.76473434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-75133.6</v>
      </c>
      <c r="C42" s="25">
        <f aca="true" t="shared" si="15" ref="C42:N42">+C43+C46+C58+C59</f>
        <v>-71367.8</v>
      </c>
      <c r="D42" s="25">
        <f t="shared" si="15"/>
        <v>-53570.8</v>
      </c>
      <c r="E42" s="25">
        <f t="shared" si="15"/>
        <v>-6832.4</v>
      </c>
      <c r="F42" s="25">
        <f t="shared" si="15"/>
        <v>-47566.8</v>
      </c>
      <c r="G42" s="25">
        <f t="shared" si="15"/>
        <v>-80934.6</v>
      </c>
      <c r="H42" s="25">
        <f t="shared" si="15"/>
        <v>-68622.6</v>
      </c>
      <c r="I42" s="25">
        <f>+I43+I46+I58+I59</f>
        <v>-22530.8</v>
      </c>
      <c r="J42" s="25">
        <f>+J43+J46+J58+J59</f>
        <v>-46679.2</v>
      </c>
      <c r="K42" s="25">
        <f>+K43+K46+K58+K59</f>
        <v>-60461.8</v>
      </c>
      <c r="L42" s="25">
        <f>+L43+L46+L58+L59</f>
        <v>-48803.4</v>
      </c>
      <c r="M42" s="25">
        <f t="shared" si="15"/>
        <v>-28617.8</v>
      </c>
      <c r="N42" s="25">
        <f t="shared" si="15"/>
        <v>-20280.6</v>
      </c>
      <c r="O42" s="25">
        <f>+O43+O46+O58+O59</f>
        <v>-631402.2000000001</v>
      </c>
    </row>
    <row r="43" spans="1:15" ht="18.75" customHeight="1">
      <c r="A43" s="17" t="s">
        <v>55</v>
      </c>
      <c r="B43" s="26">
        <f>B44+B45</f>
        <v>-75133.6</v>
      </c>
      <c r="C43" s="26">
        <f>C44+C45</f>
        <v>-71367.8</v>
      </c>
      <c r="D43" s="26">
        <f>D44+D45</f>
        <v>-53070.8</v>
      </c>
      <c r="E43" s="26">
        <f>E44+E45</f>
        <v>-6832.4</v>
      </c>
      <c r="F43" s="26">
        <f aca="true" t="shared" si="16" ref="F43:N43">F44+F45</f>
        <v>-47066.8</v>
      </c>
      <c r="G43" s="26">
        <f t="shared" si="16"/>
        <v>-80434.6</v>
      </c>
      <c r="H43" s="26">
        <f t="shared" si="16"/>
        <v>-68122.6</v>
      </c>
      <c r="I43" s="26">
        <f>I44+I45</f>
        <v>-21530.8</v>
      </c>
      <c r="J43" s="26">
        <f>J44+J45</f>
        <v>-46679.2</v>
      </c>
      <c r="K43" s="26">
        <f>K44+K45</f>
        <v>-60461.8</v>
      </c>
      <c r="L43" s="26">
        <f>L44+L45</f>
        <v>-48803.4</v>
      </c>
      <c r="M43" s="26">
        <f t="shared" si="16"/>
        <v>-28617.8</v>
      </c>
      <c r="N43" s="26">
        <f t="shared" si="16"/>
        <v>-20280.6</v>
      </c>
      <c r="O43" s="25">
        <f aca="true" t="shared" si="17" ref="O43:O59">SUM(B43:N43)</f>
        <v>-628402.2000000001</v>
      </c>
    </row>
    <row r="44" spans="1:26" ht="18.75" customHeight="1">
      <c r="A44" s="13" t="s">
        <v>56</v>
      </c>
      <c r="B44" s="20">
        <f>ROUND(-B9*$D$3,2)</f>
        <v>-75133.6</v>
      </c>
      <c r="C44" s="20">
        <f>ROUND(-C9*$D$3,2)</f>
        <v>-71367.8</v>
      </c>
      <c r="D44" s="20">
        <f>ROUND(-D9*$D$3,2)</f>
        <v>-53070.8</v>
      </c>
      <c r="E44" s="20">
        <f>ROUND(-E9*$D$3,2)</f>
        <v>-6832.4</v>
      </c>
      <c r="F44" s="20">
        <f aca="true" t="shared" si="18" ref="F44:N44">ROUND(-F9*$D$3,2)</f>
        <v>-47066.8</v>
      </c>
      <c r="G44" s="20">
        <f t="shared" si="18"/>
        <v>-80434.6</v>
      </c>
      <c r="H44" s="20">
        <f t="shared" si="18"/>
        <v>-68122.6</v>
      </c>
      <c r="I44" s="20">
        <f>ROUND(-I9*$D$3,2)</f>
        <v>-21530.8</v>
      </c>
      <c r="J44" s="20">
        <f>ROUND(-J9*$D$3,2)</f>
        <v>-46679.2</v>
      </c>
      <c r="K44" s="20">
        <f>ROUND(-K9*$D$3,2)</f>
        <v>-60461.8</v>
      </c>
      <c r="L44" s="20">
        <f>ROUND(-L9*$D$3,2)</f>
        <v>-48803.4</v>
      </c>
      <c r="M44" s="20">
        <f t="shared" si="18"/>
        <v>-28617.8</v>
      </c>
      <c r="N44" s="20">
        <f t="shared" si="18"/>
        <v>-20280.6</v>
      </c>
      <c r="O44" s="46">
        <f t="shared" si="17"/>
        <v>-628402.2000000001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770643.6330307001</v>
      </c>
      <c r="C61" s="29">
        <f t="shared" si="21"/>
        <v>511983.69613450003</v>
      </c>
      <c r="D61" s="29">
        <f t="shared" si="21"/>
        <v>520347.66357449995</v>
      </c>
      <c r="E61" s="29">
        <f t="shared" si="21"/>
        <v>98264.85454239999</v>
      </c>
      <c r="F61" s="29">
        <f t="shared" si="21"/>
        <v>528701.0032862</v>
      </c>
      <c r="G61" s="29">
        <f t="shared" si="21"/>
        <v>624708.9048000001</v>
      </c>
      <c r="H61" s="29">
        <f t="shared" si="21"/>
        <v>503336.42949999985</v>
      </c>
      <c r="I61" s="29">
        <f t="shared" si="21"/>
        <v>142732.1665852</v>
      </c>
      <c r="J61" s="29">
        <f>+J36+J42</f>
        <v>637564.7432104</v>
      </c>
      <c r="K61" s="29">
        <f>+K36+K42</f>
        <v>492926.1340747999</v>
      </c>
      <c r="L61" s="29">
        <f>+L36+L42</f>
        <v>618843.5660724799</v>
      </c>
      <c r="M61" s="29">
        <f t="shared" si="21"/>
        <v>268260.8037092</v>
      </c>
      <c r="N61" s="29">
        <f t="shared" si="21"/>
        <v>161906.58594528</v>
      </c>
      <c r="O61" s="29">
        <f>SUM(B61:N61)</f>
        <v>5880220.18446566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770643.64</v>
      </c>
      <c r="C64" s="36">
        <f>SUM(C65:C78)</f>
        <v>511983.69</v>
      </c>
      <c r="D64" s="36">
        <f aca="true" t="shared" si="22" ref="C64:N64">SUM(D65:D78)</f>
        <v>520347.67</v>
      </c>
      <c r="E64" s="36">
        <f t="shared" si="22"/>
        <v>98264.86</v>
      </c>
      <c r="F64" s="36">
        <f t="shared" si="22"/>
        <v>528701</v>
      </c>
      <c r="G64" s="36">
        <f t="shared" si="22"/>
        <v>624708.9</v>
      </c>
      <c r="H64" s="36">
        <f t="shared" si="22"/>
        <v>503336.43</v>
      </c>
      <c r="I64" s="36">
        <f t="shared" si="22"/>
        <v>142732.17</v>
      </c>
      <c r="J64" s="36">
        <f t="shared" si="22"/>
        <v>637564.75</v>
      </c>
      <c r="K64" s="36">
        <f t="shared" si="22"/>
        <v>492926.14</v>
      </c>
      <c r="L64" s="36">
        <f t="shared" si="22"/>
        <v>618843.56</v>
      </c>
      <c r="M64" s="36">
        <f t="shared" si="22"/>
        <v>268260.8</v>
      </c>
      <c r="N64" s="36">
        <f t="shared" si="22"/>
        <v>161906.59</v>
      </c>
      <c r="O64" s="29">
        <f>SUM(O65:O78)</f>
        <v>5880220.2</v>
      </c>
    </row>
    <row r="65" spans="1:16" ht="18.75" customHeight="1">
      <c r="A65" s="17" t="s">
        <v>70</v>
      </c>
      <c r="B65" s="36">
        <f>148027.17+1150.94</f>
        <v>149178.11000000002</v>
      </c>
      <c r="C65" s="36">
        <f>146593.36+1168.64</f>
        <v>147762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296940.11</v>
      </c>
      <c r="P65"/>
    </row>
    <row r="66" spans="1:16" ht="18.75" customHeight="1">
      <c r="A66" s="17" t="s">
        <v>71</v>
      </c>
      <c r="B66" s="36">
        <f>617958.31+3507.22</f>
        <v>621465.53</v>
      </c>
      <c r="C66" s="36">
        <f>361367.52+2854.17</f>
        <v>364221.69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985687.22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520347.67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520347.67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98264.86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98264.86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528701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528701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624708.9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624708.9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503336.43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503336.43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142732.17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142732.17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637564.75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637564.75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492926.14</v>
      </c>
      <c r="L74" s="35">
        <v>0</v>
      </c>
      <c r="M74" s="35">
        <v>0</v>
      </c>
      <c r="N74" s="35">
        <v>0</v>
      </c>
      <c r="O74" s="29">
        <f t="shared" si="23"/>
        <v>492926.14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618843.56</v>
      </c>
      <c r="M75" s="35">
        <v>0</v>
      </c>
      <c r="N75" s="61">
        <v>0</v>
      </c>
      <c r="O75" s="26">
        <f t="shared" si="23"/>
        <v>618843.56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268260.8</v>
      </c>
      <c r="N76" s="35">
        <v>0</v>
      </c>
      <c r="O76" s="29">
        <f t="shared" si="23"/>
        <v>268260.8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161906.59</v>
      </c>
      <c r="O77" s="26">
        <f t="shared" si="23"/>
        <v>161906.59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2.334436011581614</v>
      </c>
      <c r="C82" s="44">
        <v>2.2978569555317807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2.0402974251245425</v>
      </c>
      <c r="C83" s="44">
        <v>1.925897227145817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1.869819110333676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2.603930887302098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2.183130287790002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1.731369973914181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2.036534765536834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1.9928968789667896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1.9777227211123654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2.2277173267870163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2.129801703204321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2.5295482970559946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2.477456361952732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2018-01-10T16:48:27Z</dcterms:modified>
  <cp:category/>
  <cp:version/>
  <cp:contentType/>
  <cp:contentStatus/>
</cp:coreProperties>
</file>