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<sst xmlns="http://schemas.openxmlformats.org/spreadsheetml/2006/main" count="138" uniqueCount="138">
  <si>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</si>
  <si>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</si>
  <si>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</si>
  <si>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</si>
  <si>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</si>
  <si>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</si>
  <si>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</si>
  <si>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</si>
  <si>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</si>
  <si>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</si>
  <si>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</si>
  <si>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</si>
  <si>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</si>
  <si>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</si>
  <si>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</si>
  <si>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</si>
  <si>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</si>
  <si>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</si>
  <si>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</si>
  <si>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</si>
  <si>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</si>
  <si>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</si>
  <si>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</si>
  <si>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</si>
  <si>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</si>
  <si>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</si>
  <si>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</si>
  <si>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</si>
  <si>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</si>
  <si>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</si>
  <si>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</si>
  <si>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</si>
  <si>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</si>
  <si>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</si>
  <si>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</si>
  <si>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</si>
  <si>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</si>
  <si>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</si>
  <si>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</si>
  <si>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</si>
  <si>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</si>
  <si>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</si>
  <si>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</si>
  <si>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</si>
  <si>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</si>
  <si>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</si>
  <si>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</si>
  <si>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</si>
  <si>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</si>
  <si>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</si>
  <si>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</si>
  <si>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</si>
  <si>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</si>
  <si>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</si>
  <si>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</si>
  <si>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</si>
  <si>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</si>
  <si>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</si>
  <si>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</si>
  <si>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</si>
  <si>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</si>
  <si>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</si>
  <si>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</si>
  <si>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</si>
  <si>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</si>
  <si>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</si>
  <si>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</si>
  <si>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</si>
  <si>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</si>
  <si>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</si>
  <si>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</si>
  <si>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</si>
  <si>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</si>
  <si>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</si>
  <si>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</si>
  <si>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</si>
  <si>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</si>
  <si>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</si>
  <si>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</si>
  <si>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</si>
  <si>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</si>
  <si>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</si>
  <si>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</si>
  <si>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</si>
  <si>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</si>
  <si>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</si>
  <si>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</si>
  <si>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</si>
  <si>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</si>
  <si>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</si>
  <si>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</si>
  <si>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</si>
  <si>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</si>
  <si>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</si>
  <si>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</si>
  <si>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</si>
  <si>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</si>
  <si>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</si>
  <si>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</si>
  <si>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</si>
  <si>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</si>
  <si>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</si>
  <si>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</si>
  <si>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</si>
  <si>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</si>
  <si>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</si>
  <si>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</si>
  <si>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</si>
  <si>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</si>
  <si>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</si>
  <si>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</si>
  <si>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</si>
  <si>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</si>
  <si>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</si>
  <si>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</si>
  <si>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</si>
  <si>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</si>
  <si>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</si>
  <si>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</si>
  <si>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</si>
  <si>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</si>
  <si>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</si>
  <si>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</si>
  <si>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</si>
  <si>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</si>
  <si>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</si>
  <si>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</si>
  <si>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</si>
  <si>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</si>
  <si>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</si>
  <si>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</si>
  <si>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</si>
  <si>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</si>
  <si>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</si>
  <si>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</si>
  <si>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</si>
  <si>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</si>
  <si>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31/01/18 - VENCIMENTO 07/02/18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</si>
</sst>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542693</v>
      </c>
      <c r="C7" s="9">
        <f t="shared" si="0"/>
        <v>694797</v>
      </c>
      <c r="D7" s="9">
        <f t="shared" si="0"/>
        <v>674963</v>
      </c>
      <c r="E7" s="9">
        <f t="shared" si="0"/>
        <v>494168</v>
      </c>
      <c r="F7" s="9">
        <f t="shared" si="0"/>
        <v>672322</v>
      </c>
      <c r="G7" s="9">
        <f t="shared" si="0"/>
        <v>1145727</v>
      </c>
      <c r="H7" s="9">
        <f t="shared" si="0"/>
        <v>506873</v>
      </c>
      <c r="I7" s="9">
        <f t="shared" si="0"/>
        <v>117442</v>
      </c>
      <c r="J7" s="9">
        <f t="shared" si="0"/>
        <v>305868</v>
      </c>
      <c r="K7" s="9">
        <f t="shared" si="0"/>
        <v>5154853</v>
      </c>
      <c r="L7" s="50"/>
    </row>
    <row r="8" spans="1:11" ht="17.25" customHeight="1">
      <c r="A8" s="10" t="s">
        <v>97</v>
      </c>
      <c r="B8" s="11">
        <f>B9+B12+B16</f>
        <v>293980</v>
      </c>
      <c r="C8" s="11">
        <f aca="true" t="shared" si="1" ref="C8:J8">C9+C12+C16</f>
        <v>385735</v>
      </c>
      <c r="D8" s="11">
        <f t="shared" si="1"/>
        <v>348684</v>
      </c>
      <c r="E8" s="11">
        <f t="shared" si="1"/>
        <v>273360</v>
      </c>
      <c r="F8" s="11">
        <f t="shared" si="1"/>
        <v>352157</v>
      </c>
      <c r="G8" s="11">
        <f t="shared" si="1"/>
        <v>594661</v>
      </c>
      <c r="H8" s="11">
        <f t="shared" si="1"/>
        <v>294125</v>
      </c>
      <c r="I8" s="11">
        <f t="shared" si="1"/>
        <v>57597</v>
      </c>
      <c r="J8" s="11">
        <f t="shared" si="1"/>
        <v>159304</v>
      </c>
      <c r="K8" s="11">
        <f>SUM(B8:J8)</f>
        <v>2759603</v>
      </c>
    </row>
    <row r="9" spans="1:11" ht="17.25" customHeight="1">
      <c r="A9" s="15" t="s">
        <v>16</v>
      </c>
      <c r="B9" s="13">
        <f>+B10+B11</f>
        <v>39885</v>
      </c>
      <c r="C9" s="13">
        <f aca="true" t="shared" si="2" ref="C9:J9">+C10+C11</f>
        <v>54786</v>
      </c>
      <c r="D9" s="13">
        <f t="shared" si="2"/>
        <v>45333</v>
      </c>
      <c r="E9" s="13">
        <f t="shared" si="2"/>
        <v>37173</v>
      </c>
      <c r="F9" s="13">
        <f t="shared" si="2"/>
        <v>41645</v>
      </c>
      <c r="G9" s="13">
        <f t="shared" si="2"/>
        <v>55880</v>
      </c>
      <c r="H9" s="13">
        <f t="shared" si="2"/>
        <v>49420</v>
      </c>
      <c r="I9" s="13">
        <f t="shared" si="2"/>
        <v>9170</v>
      </c>
      <c r="J9" s="13">
        <f t="shared" si="2"/>
        <v>17916</v>
      </c>
      <c r="K9" s="11">
        <f>SUM(B9:J9)</f>
        <v>351208</v>
      </c>
    </row>
    <row r="10" spans="1:11" ht="17.25" customHeight="1">
      <c r="A10" s="29" t="s">
        <v>17</v>
      </c>
      <c r="B10" s="13">
        <v>39885</v>
      </c>
      <c r="C10" s="13">
        <v>54786</v>
      </c>
      <c r="D10" s="13">
        <v>45333</v>
      </c>
      <c r="E10" s="13">
        <v>37173</v>
      </c>
      <c r="F10" s="13">
        <v>41645</v>
      </c>
      <c r="G10" s="13">
        <v>55880</v>
      </c>
      <c r="H10" s="13">
        <v>49420</v>
      </c>
      <c r="I10" s="13">
        <v>9170</v>
      </c>
      <c r="J10" s="13">
        <v>17916</v>
      </c>
      <c r="K10" s="11">
        <f>SUM(B10:J10)</f>
        <v>351208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240303</v>
      </c>
      <c r="C12" s="17">
        <f t="shared" si="3"/>
        <v>312427</v>
      </c>
      <c r="D12" s="17">
        <f t="shared" si="3"/>
        <v>286965</v>
      </c>
      <c r="E12" s="17">
        <f t="shared" si="3"/>
        <v>223771</v>
      </c>
      <c r="F12" s="17">
        <f t="shared" si="3"/>
        <v>291630</v>
      </c>
      <c r="G12" s="17">
        <f t="shared" si="3"/>
        <v>505488</v>
      </c>
      <c r="H12" s="17">
        <f t="shared" si="3"/>
        <v>231603</v>
      </c>
      <c r="I12" s="17">
        <f t="shared" si="3"/>
        <v>45281</v>
      </c>
      <c r="J12" s="17">
        <f t="shared" si="3"/>
        <v>133758</v>
      </c>
      <c r="K12" s="11">
        <f aca="true" t="shared" si="4" ref="K12:K27">SUM(B12:J12)</f>
        <v>2271226</v>
      </c>
    </row>
    <row r="13" spans="1:13" ht="17.25" customHeight="1">
      <c r="A13" s="14" t="s">
        <v>19</v>
      </c>
      <c r="B13" s="13">
        <v>126098</v>
      </c>
      <c r="C13" s="13">
        <v>173549</v>
      </c>
      <c r="D13" s="13">
        <v>165246</v>
      </c>
      <c r="E13" s="13">
        <v>123197</v>
      </c>
      <c r="F13" s="13">
        <v>160881</v>
      </c>
      <c r="G13" s="13">
        <v>260781</v>
      </c>
      <c r="H13" s="13">
        <v>120284</v>
      </c>
      <c r="I13" s="13">
        <v>27704</v>
      </c>
      <c r="J13" s="13">
        <v>75169</v>
      </c>
      <c r="K13" s="11">
        <f t="shared" si="4"/>
        <v>1232909</v>
      </c>
      <c r="L13" s="50"/>
      <c r="M13" s="51"/>
    </row>
    <row r="14" spans="1:12" ht="17.25" customHeight="1">
      <c r="A14" s="14" t="s">
        <v>20</v>
      </c>
      <c r="B14" s="13">
        <v>112127</v>
      </c>
      <c r="C14" s="13">
        <v>135970</v>
      </c>
      <c r="D14" s="13">
        <v>119858</v>
      </c>
      <c r="E14" s="13">
        <v>98406</v>
      </c>
      <c r="F14" s="13">
        <v>128728</v>
      </c>
      <c r="G14" s="13">
        <v>241406</v>
      </c>
      <c r="H14" s="13">
        <v>108054</v>
      </c>
      <c r="I14" s="13">
        <v>17063</v>
      </c>
      <c r="J14" s="13">
        <v>57837</v>
      </c>
      <c r="K14" s="11">
        <f t="shared" si="4"/>
        <v>1019449</v>
      </c>
      <c r="L14" s="50"/>
    </row>
    <row r="15" spans="1:11" ht="17.25" customHeight="1">
      <c r="A15" s="14" t="s">
        <v>21</v>
      </c>
      <c r="B15" s="13">
        <v>2078</v>
      </c>
      <c r="C15" s="13">
        <v>2908</v>
      </c>
      <c r="D15" s="13">
        <v>1861</v>
      </c>
      <c r="E15" s="13">
        <v>2168</v>
      </c>
      <c r="F15" s="13">
        <v>2021</v>
      </c>
      <c r="G15" s="13">
        <v>3301</v>
      </c>
      <c r="H15" s="13">
        <v>3265</v>
      </c>
      <c r="I15" s="13">
        <v>514</v>
      </c>
      <c r="J15" s="13">
        <v>752</v>
      </c>
      <c r="K15" s="11">
        <f t="shared" si="4"/>
        <v>18868</v>
      </c>
    </row>
    <row r="16" spans="1:11" ht="17.25" customHeight="1">
      <c r="A16" s="15" t="s">
        <v>93</v>
      </c>
      <c r="B16" s="13">
        <f>B17+B18+B19</f>
        <v>13792</v>
      </c>
      <c r="C16" s="13">
        <f aca="true" t="shared" si="5" ref="C16:J16">C17+C18+C19</f>
        <v>18522</v>
      </c>
      <c r="D16" s="13">
        <f t="shared" si="5"/>
        <v>16386</v>
      </c>
      <c r="E16" s="13">
        <f t="shared" si="5"/>
        <v>12416</v>
      </c>
      <c r="F16" s="13">
        <f t="shared" si="5"/>
        <v>18882</v>
      </c>
      <c r="G16" s="13">
        <f t="shared" si="5"/>
        <v>33293</v>
      </c>
      <c r="H16" s="13">
        <f t="shared" si="5"/>
        <v>13102</v>
      </c>
      <c r="I16" s="13">
        <f t="shared" si="5"/>
        <v>3146</v>
      </c>
      <c r="J16" s="13">
        <f t="shared" si="5"/>
        <v>7630</v>
      </c>
      <c r="K16" s="11">
        <f t="shared" si="4"/>
        <v>137169</v>
      </c>
    </row>
    <row r="17" spans="1:11" ht="17.25" customHeight="1">
      <c r="A17" s="14" t="s">
        <v>94</v>
      </c>
      <c r="B17" s="13">
        <v>13692</v>
      </c>
      <c r="C17" s="13">
        <v>18445</v>
      </c>
      <c r="D17" s="13">
        <v>16312</v>
      </c>
      <c r="E17" s="13">
        <v>12360</v>
      </c>
      <c r="F17" s="13">
        <v>18786</v>
      </c>
      <c r="G17" s="13">
        <v>33128</v>
      </c>
      <c r="H17" s="13">
        <v>13036</v>
      </c>
      <c r="I17" s="13">
        <v>3139</v>
      </c>
      <c r="J17" s="13">
        <v>7591</v>
      </c>
      <c r="K17" s="11">
        <f t="shared" si="4"/>
        <v>136489</v>
      </c>
    </row>
    <row r="18" spans="1:11" ht="17.25" customHeight="1">
      <c r="A18" s="14" t="s">
        <v>95</v>
      </c>
      <c r="B18" s="13">
        <v>73</v>
      </c>
      <c r="C18" s="13">
        <v>63</v>
      </c>
      <c r="D18" s="13">
        <v>67</v>
      </c>
      <c r="E18" s="13">
        <v>41</v>
      </c>
      <c r="F18" s="13">
        <v>85</v>
      </c>
      <c r="G18" s="13">
        <v>158</v>
      </c>
      <c r="H18" s="13">
        <v>48</v>
      </c>
      <c r="I18" s="13">
        <v>5</v>
      </c>
      <c r="J18" s="13">
        <v>31</v>
      </c>
      <c r="K18" s="11">
        <f t="shared" si="4"/>
        <v>571</v>
      </c>
    </row>
    <row r="19" spans="1:11" ht="17.25" customHeight="1">
      <c r="A19" s="14" t="s">
        <v>96</v>
      </c>
      <c r="B19" s="13">
        <v>27</v>
      </c>
      <c r="C19" s="13">
        <v>14</v>
      </c>
      <c r="D19" s="13">
        <v>7</v>
      </c>
      <c r="E19" s="13">
        <v>15</v>
      </c>
      <c r="F19" s="13">
        <v>11</v>
      </c>
      <c r="G19" s="13">
        <v>7</v>
      </c>
      <c r="H19" s="13">
        <v>18</v>
      </c>
      <c r="I19" s="13">
        <v>2</v>
      </c>
      <c r="J19" s="13">
        <v>8</v>
      </c>
      <c r="K19" s="11">
        <f t="shared" si="4"/>
        <v>109</v>
      </c>
    </row>
    <row r="20" spans="1:11" ht="17.25" customHeight="1">
      <c r="A20" s="16" t="s">
        <v>22</v>
      </c>
      <c r="B20" s="11">
        <f>+B21+B22+B23</f>
        <v>179757</v>
      </c>
      <c r="C20" s="11">
        <f aca="true" t="shared" si="6" ref="C20:J20">+C21+C22+C23</f>
        <v>204865</v>
      </c>
      <c r="D20" s="11">
        <f t="shared" si="6"/>
        <v>216072</v>
      </c>
      <c r="E20" s="11">
        <f t="shared" si="6"/>
        <v>146124</v>
      </c>
      <c r="F20" s="11">
        <f t="shared" si="6"/>
        <v>235095</v>
      </c>
      <c r="G20" s="11">
        <f t="shared" si="6"/>
        <v>432990</v>
      </c>
      <c r="H20" s="11">
        <f t="shared" si="6"/>
        <v>148088</v>
      </c>
      <c r="I20" s="11">
        <f t="shared" si="6"/>
        <v>37682</v>
      </c>
      <c r="J20" s="11">
        <f t="shared" si="6"/>
        <v>94765</v>
      </c>
      <c r="K20" s="11">
        <f t="shared" si="4"/>
        <v>1695438</v>
      </c>
    </row>
    <row r="21" spans="1:12" ht="17.25" customHeight="1">
      <c r="A21" s="12" t="s">
        <v>23</v>
      </c>
      <c r="B21" s="13">
        <v>104900</v>
      </c>
      <c r="C21" s="13">
        <v>129422</v>
      </c>
      <c r="D21" s="13">
        <v>139232</v>
      </c>
      <c r="E21" s="13">
        <v>90372</v>
      </c>
      <c r="F21" s="13">
        <v>144183</v>
      </c>
      <c r="G21" s="13">
        <v>245287</v>
      </c>
      <c r="H21" s="13">
        <v>89767</v>
      </c>
      <c r="I21" s="13">
        <v>25430</v>
      </c>
      <c r="J21" s="13">
        <v>58868</v>
      </c>
      <c r="K21" s="11">
        <f t="shared" si="4"/>
        <v>1027461</v>
      </c>
      <c r="L21" s="50"/>
    </row>
    <row r="22" spans="1:12" ht="17.25" customHeight="1">
      <c r="A22" s="12" t="s">
        <v>24</v>
      </c>
      <c r="B22" s="13">
        <v>73910</v>
      </c>
      <c r="C22" s="13">
        <v>74271</v>
      </c>
      <c r="D22" s="13">
        <v>75972</v>
      </c>
      <c r="E22" s="13">
        <v>54988</v>
      </c>
      <c r="F22" s="13">
        <v>89987</v>
      </c>
      <c r="G22" s="13">
        <v>186010</v>
      </c>
      <c r="H22" s="13">
        <v>57097</v>
      </c>
      <c r="I22" s="13">
        <v>12027</v>
      </c>
      <c r="J22" s="13">
        <v>35551</v>
      </c>
      <c r="K22" s="11">
        <f t="shared" si="4"/>
        <v>659813</v>
      </c>
      <c r="L22" s="50"/>
    </row>
    <row r="23" spans="1:11" ht="17.25" customHeight="1">
      <c r="A23" s="12" t="s">
        <v>25</v>
      </c>
      <c r="B23" s="13">
        <v>947</v>
      </c>
      <c r="C23" s="13">
        <v>1172</v>
      </c>
      <c r="D23" s="13">
        <v>868</v>
      </c>
      <c r="E23" s="13">
        <v>764</v>
      </c>
      <c r="F23" s="13">
        <v>925</v>
      </c>
      <c r="G23" s="13">
        <v>1693</v>
      </c>
      <c r="H23" s="13">
        <v>1224</v>
      </c>
      <c r="I23" s="13">
        <v>225</v>
      </c>
      <c r="J23" s="13">
        <v>346</v>
      </c>
      <c r="K23" s="11">
        <f t="shared" si="4"/>
        <v>8164</v>
      </c>
    </row>
    <row r="24" spans="1:11" ht="17.25" customHeight="1">
      <c r="A24" s="16" t="s">
        <v>26</v>
      </c>
      <c r="B24" s="13">
        <f>+B25+B26</f>
        <v>68956</v>
      </c>
      <c r="C24" s="13">
        <f aca="true" t="shared" si="7" ref="C24:J24">+C25+C26</f>
        <v>104197</v>
      </c>
      <c r="D24" s="13">
        <f t="shared" si="7"/>
        <v>110207</v>
      </c>
      <c r="E24" s="13">
        <f t="shared" si="7"/>
        <v>74684</v>
      </c>
      <c r="F24" s="13">
        <f t="shared" si="7"/>
        <v>85070</v>
      </c>
      <c r="G24" s="13">
        <f t="shared" si="7"/>
        <v>118076</v>
      </c>
      <c r="H24" s="13">
        <f t="shared" si="7"/>
        <v>59624</v>
      </c>
      <c r="I24" s="13">
        <f t="shared" si="7"/>
        <v>22163</v>
      </c>
      <c r="J24" s="13">
        <f t="shared" si="7"/>
        <v>51799</v>
      </c>
      <c r="K24" s="11">
        <f t="shared" si="4"/>
        <v>694776</v>
      </c>
    </row>
    <row r="25" spans="1:12" ht="17.25" customHeight="1">
      <c r="A25" s="12" t="s">
        <v>115</v>
      </c>
      <c r="B25" s="13">
        <v>68949</v>
      </c>
      <c r="C25" s="13">
        <v>104191</v>
      </c>
      <c r="D25" s="13">
        <v>110204</v>
      </c>
      <c r="E25" s="13">
        <v>74681</v>
      </c>
      <c r="F25" s="13">
        <v>85068</v>
      </c>
      <c r="G25" s="13">
        <v>118069</v>
      </c>
      <c r="H25" s="13">
        <v>59620</v>
      </c>
      <c r="I25" s="13">
        <v>22162</v>
      </c>
      <c r="J25" s="13">
        <v>51792</v>
      </c>
      <c r="K25" s="11">
        <f t="shared" si="4"/>
        <v>694736</v>
      </c>
      <c r="L25" s="50"/>
    </row>
    <row r="26" spans="1:12" ht="17.25" customHeight="1">
      <c r="A26" s="12" t="s">
        <v>116</v>
      </c>
      <c r="B26" s="13">
        <v>7</v>
      </c>
      <c r="C26" s="13">
        <v>6</v>
      </c>
      <c r="D26" s="13">
        <v>3</v>
      </c>
      <c r="E26" s="13">
        <v>3</v>
      </c>
      <c r="F26" s="13">
        <v>2</v>
      </c>
      <c r="G26" s="13">
        <v>7</v>
      </c>
      <c r="H26" s="13">
        <v>4</v>
      </c>
      <c r="I26" s="13">
        <v>1</v>
      </c>
      <c r="J26" s="13">
        <v>7</v>
      </c>
      <c r="K26" s="11">
        <f t="shared" si="4"/>
        <v>40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5036</v>
      </c>
      <c r="I27" s="11">
        <v>0</v>
      </c>
      <c r="J27" s="11">
        <v>0</v>
      </c>
      <c r="K27" s="11">
        <f t="shared" si="4"/>
        <v>5036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17520.84</v>
      </c>
      <c r="I35" s="19">
        <v>0</v>
      </c>
      <c r="J35" s="19">
        <v>0</v>
      </c>
      <c r="K35" s="23">
        <f>SUM(B35:J35)</f>
        <v>17520.84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1571316.59</v>
      </c>
      <c r="C47" s="22">
        <f aca="true" t="shared" si="12" ref="C47:H47">+C48+C57</f>
        <v>2250620.39</v>
      </c>
      <c r="D47" s="22">
        <f t="shared" si="12"/>
        <v>2459840.26</v>
      </c>
      <c r="E47" s="22">
        <f t="shared" si="12"/>
        <v>1538164.65</v>
      </c>
      <c r="F47" s="22">
        <f t="shared" si="12"/>
        <v>2064087.7100000002</v>
      </c>
      <c r="G47" s="22">
        <f t="shared" si="12"/>
        <v>2964066.7600000002</v>
      </c>
      <c r="H47" s="22">
        <f t="shared" si="12"/>
        <v>1526398.44</v>
      </c>
      <c r="I47" s="22">
        <f>+I48+I57</f>
        <v>571058.72</v>
      </c>
      <c r="J47" s="22">
        <f>+J48+J57</f>
        <v>959941.35</v>
      </c>
      <c r="K47" s="22">
        <f>SUM(B47:J47)</f>
        <v>15905494.870000001</v>
      </c>
    </row>
    <row r="48" spans="1:11" ht="17.25" customHeight="1">
      <c r="A48" s="16" t="s">
        <v>108</v>
      </c>
      <c r="B48" s="23">
        <f>SUM(B49:B56)</f>
        <v>1553643</v>
      </c>
      <c r="C48" s="23">
        <f aca="true" t="shared" si="13" ref="C48:J48">SUM(C49:C56)</f>
        <v>2225647.95</v>
      </c>
      <c r="D48" s="23">
        <f t="shared" si="13"/>
        <v>2434565.15</v>
      </c>
      <c r="E48" s="23">
        <f t="shared" si="13"/>
        <v>1515213.8099999998</v>
      </c>
      <c r="F48" s="23">
        <f t="shared" si="13"/>
        <v>2040736.3800000001</v>
      </c>
      <c r="G48" s="23">
        <f t="shared" si="13"/>
        <v>2934418.8400000003</v>
      </c>
      <c r="H48" s="23">
        <f t="shared" si="13"/>
        <v>1506018.95</v>
      </c>
      <c r="I48" s="23">
        <f t="shared" si="13"/>
        <v>571058.72</v>
      </c>
      <c r="J48" s="23">
        <f t="shared" si="13"/>
        <v>946064.51</v>
      </c>
      <c r="K48" s="23">
        <f aca="true" t="shared" si="14" ref="K48:K57">SUM(B48:J48)</f>
        <v>15727367.309999999</v>
      </c>
    </row>
    <row r="49" spans="1:11" ht="17.25" customHeight="1">
      <c r="A49" s="34" t="s">
        <v>43</v>
      </c>
      <c r="B49" s="23">
        <f aca="true" t="shared" si="15" ref="B49:H49">ROUND(B30*B7,2)</f>
        <v>1552156.25</v>
      </c>
      <c r="C49" s="23">
        <f t="shared" si="15"/>
        <v>2218347.86</v>
      </c>
      <c r="D49" s="23">
        <f t="shared" si="15"/>
        <v>2431554.21</v>
      </c>
      <c r="E49" s="23">
        <f t="shared" si="15"/>
        <v>1514031.92</v>
      </c>
      <c r="F49" s="23">
        <f t="shared" si="15"/>
        <v>2038614.77</v>
      </c>
      <c r="G49" s="23">
        <f t="shared" si="15"/>
        <v>2931457.1</v>
      </c>
      <c r="H49" s="23">
        <f t="shared" si="15"/>
        <v>1487114.69</v>
      </c>
      <c r="I49" s="23">
        <f>ROUND(I30*I7,2)</f>
        <v>569993</v>
      </c>
      <c r="J49" s="23">
        <f>ROUND(J30*J7,2)</f>
        <v>943847.47</v>
      </c>
      <c r="K49" s="23">
        <f t="shared" si="14"/>
        <v>15687117.27</v>
      </c>
    </row>
    <row r="50" spans="1:11" ht="17.25" customHeight="1">
      <c r="A50" s="34" t="s">
        <v>44</v>
      </c>
      <c r="B50" s="19">
        <v>0</v>
      </c>
      <c r="C50" s="23">
        <f>ROUND(C31*C7,2)</f>
        <v>4930.88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4930.88</v>
      </c>
    </row>
    <row r="51" spans="1:11" ht="17.25" customHeight="1">
      <c r="A51" s="64" t="s">
        <v>104</v>
      </c>
      <c r="B51" s="65">
        <f aca="true" t="shared" si="16" ref="B51:H51">ROUND(B32*B7,2)</f>
        <v>-2604.93</v>
      </c>
      <c r="C51" s="65">
        <f t="shared" si="16"/>
        <v>-3404.51</v>
      </c>
      <c r="D51" s="65">
        <f t="shared" si="16"/>
        <v>-3374.82</v>
      </c>
      <c r="E51" s="65">
        <f t="shared" si="16"/>
        <v>-2263.51</v>
      </c>
      <c r="F51" s="65">
        <f t="shared" si="16"/>
        <v>-3159.91</v>
      </c>
      <c r="G51" s="65">
        <f t="shared" si="16"/>
        <v>-4468.34</v>
      </c>
      <c r="H51" s="65">
        <f t="shared" si="16"/>
        <v>-2331.62</v>
      </c>
      <c r="I51" s="19">
        <v>0</v>
      </c>
      <c r="J51" s="19">
        <v>0</v>
      </c>
      <c r="K51" s="65">
        <f>SUM(B51:J51)</f>
        <v>-21607.64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17520.84</v>
      </c>
      <c r="I53" s="31">
        <f>+I35</f>
        <v>0</v>
      </c>
      <c r="J53" s="31">
        <f>+J35</f>
        <v>0</v>
      </c>
      <c r="K53" s="23">
        <f t="shared" si="14"/>
        <v>17520.84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29647.92</v>
      </c>
      <c r="H57" s="36">
        <v>20379.49</v>
      </c>
      <c r="I57" s="19">
        <v>0</v>
      </c>
      <c r="J57" s="36">
        <v>13876.84</v>
      </c>
      <c r="K57" s="36">
        <f t="shared" si="14"/>
        <v>178127.55999999997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-242795.33000000002</v>
      </c>
      <c r="C61" s="35">
        <f t="shared" si="17"/>
        <v>-257613.34000000003</v>
      </c>
      <c r="D61" s="35">
        <f t="shared" si="17"/>
        <v>-235754.64</v>
      </c>
      <c r="E61" s="35">
        <f t="shared" si="17"/>
        <v>-305054.17000000004</v>
      </c>
      <c r="F61" s="35">
        <f t="shared" si="17"/>
        <v>-281844.9</v>
      </c>
      <c r="G61" s="35">
        <f t="shared" si="17"/>
        <v>-319625.17000000004</v>
      </c>
      <c r="H61" s="35">
        <f t="shared" si="17"/>
        <v>-212403.44</v>
      </c>
      <c r="I61" s="35">
        <f t="shared" si="17"/>
        <v>-104106.56</v>
      </c>
      <c r="J61" s="35">
        <f t="shared" si="17"/>
        <v>-82041.62</v>
      </c>
      <c r="K61" s="35">
        <f>SUM(B61:J61)</f>
        <v>-2041239.1700000004</v>
      </c>
    </row>
    <row r="62" spans="1:11" ht="18.75" customHeight="1">
      <c r="A62" s="16" t="s">
        <v>74</v>
      </c>
      <c r="B62" s="35">
        <f aca="true" t="shared" si="18" ref="B62:J62">B63+B64+B65+B66+B67+B68</f>
        <v>-226879.98</v>
      </c>
      <c r="C62" s="35">
        <f t="shared" si="18"/>
        <v>-232182.23</v>
      </c>
      <c r="D62" s="35">
        <f t="shared" si="18"/>
        <v>-214766.94</v>
      </c>
      <c r="E62" s="35">
        <f t="shared" si="18"/>
        <v>-289752.41000000003</v>
      </c>
      <c r="F62" s="35">
        <f t="shared" si="18"/>
        <v>-257948.63</v>
      </c>
      <c r="G62" s="35">
        <f t="shared" si="18"/>
        <v>-286735.15</v>
      </c>
      <c r="H62" s="35">
        <f t="shared" si="18"/>
        <v>-197680</v>
      </c>
      <c r="I62" s="35">
        <f t="shared" si="18"/>
        <v>-36680</v>
      </c>
      <c r="J62" s="35">
        <f t="shared" si="18"/>
        <v>-71664</v>
      </c>
      <c r="K62" s="35">
        <f aca="true" t="shared" si="19" ref="K62:K91">SUM(B62:J62)</f>
        <v>-1814289.3399999999</v>
      </c>
    </row>
    <row r="63" spans="1:11" ht="18.75" customHeight="1">
      <c r="A63" s="12" t="s">
        <v>75</v>
      </c>
      <c r="B63" s="35">
        <f>-ROUND(B9*$D$3,2)</f>
        <v>-159540</v>
      </c>
      <c r="C63" s="35">
        <f aca="true" t="shared" si="20" ref="C63:J63">-ROUND(C9*$D$3,2)</f>
        <v>-219144</v>
      </c>
      <c r="D63" s="35">
        <f t="shared" si="20"/>
        <v>-181332</v>
      </c>
      <c r="E63" s="35">
        <f t="shared" si="20"/>
        <v>-148692</v>
      </c>
      <c r="F63" s="35">
        <f t="shared" si="20"/>
        <v>-166580</v>
      </c>
      <c r="G63" s="35">
        <f t="shared" si="20"/>
        <v>-223520</v>
      </c>
      <c r="H63" s="35">
        <f t="shared" si="20"/>
        <v>-197680</v>
      </c>
      <c r="I63" s="35">
        <f t="shared" si="20"/>
        <v>-36680</v>
      </c>
      <c r="J63" s="35">
        <f t="shared" si="20"/>
        <v>-71664</v>
      </c>
      <c r="K63" s="35">
        <f t="shared" si="19"/>
        <v>-1404832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-640</v>
      </c>
      <c r="C65" s="35">
        <v>-60</v>
      </c>
      <c r="D65" s="35">
        <v>-224</v>
      </c>
      <c r="E65" s="35">
        <v>-480</v>
      </c>
      <c r="F65" s="35">
        <v>-476</v>
      </c>
      <c r="G65" s="35">
        <v>-244</v>
      </c>
      <c r="H65" s="19">
        <v>0</v>
      </c>
      <c r="I65" s="19">
        <v>0</v>
      </c>
      <c r="J65" s="19">
        <v>0</v>
      </c>
      <c r="K65" s="35">
        <f t="shared" si="19"/>
        <v>-2124</v>
      </c>
    </row>
    <row r="66" spans="1:11" ht="18.75" customHeight="1">
      <c r="A66" s="12" t="s">
        <v>105</v>
      </c>
      <c r="B66" s="35">
        <v>-28400</v>
      </c>
      <c r="C66" s="35">
        <v>-8872</v>
      </c>
      <c r="D66" s="35">
        <v>-9176</v>
      </c>
      <c r="E66" s="35">
        <v>-18052</v>
      </c>
      <c r="F66" s="35">
        <v>-12844</v>
      </c>
      <c r="G66" s="35">
        <v>-12600</v>
      </c>
      <c r="H66" s="19">
        <v>0</v>
      </c>
      <c r="I66" s="19">
        <v>0</v>
      </c>
      <c r="J66" s="19">
        <v>0</v>
      </c>
      <c r="K66" s="35">
        <f t="shared" si="19"/>
        <v>-89944</v>
      </c>
    </row>
    <row r="67" spans="1:11" ht="18.75" customHeight="1">
      <c r="A67" s="12" t="s">
        <v>52</v>
      </c>
      <c r="B67" s="35">
        <v>-38299.98</v>
      </c>
      <c r="C67" s="35">
        <v>-4106.23</v>
      </c>
      <c r="D67" s="35">
        <v>-24034.94</v>
      </c>
      <c r="E67" s="35">
        <v>-122528.41</v>
      </c>
      <c r="F67" s="35">
        <v>-78048.63</v>
      </c>
      <c r="G67" s="35">
        <v>-50371.15</v>
      </c>
      <c r="H67" s="19">
        <v>0</v>
      </c>
      <c r="I67" s="19">
        <v>0</v>
      </c>
      <c r="J67" s="19">
        <v>0</v>
      </c>
      <c r="K67" s="35">
        <f t="shared" si="19"/>
        <v>-317389.34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-15915.35</v>
      </c>
      <c r="C69" s="65">
        <f>SUM(C70:C102)</f>
        <v>-25431.11</v>
      </c>
      <c r="D69" s="65">
        <f>SUM(D70:D102)</f>
        <v>-20987.7</v>
      </c>
      <c r="E69" s="65">
        <f aca="true" t="shared" si="21" ref="E69:J69">SUM(E70:E102)</f>
        <v>-15301.76</v>
      </c>
      <c r="F69" s="65">
        <f t="shared" si="21"/>
        <v>-23896.27</v>
      </c>
      <c r="G69" s="65">
        <f t="shared" si="21"/>
        <v>-32890.020000000004</v>
      </c>
      <c r="H69" s="65">
        <f t="shared" si="21"/>
        <v>-14723.44</v>
      </c>
      <c r="I69" s="65">
        <f t="shared" si="21"/>
        <v>-67426.56</v>
      </c>
      <c r="J69" s="65">
        <f t="shared" si="21"/>
        <v>-10377.62</v>
      </c>
      <c r="K69" s="65">
        <f t="shared" si="19"/>
        <v>-226949.83000000002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5">
        <v>-2392.75</v>
      </c>
      <c r="J72" s="19">
        <v>0</v>
      </c>
      <c r="K72" s="65">
        <f t="shared" si="19"/>
        <v>-3840.75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-21065.23</v>
      </c>
      <c r="D74" s="35">
        <v>-19913.8</v>
      </c>
      <c r="E74" s="35">
        <v>-13964.76</v>
      </c>
      <c r="F74" s="35">
        <v>-19190.47</v>
      </c>
      <c r="G74" s="35">
        <v>-29243.32</v>
      </c>
      <c r="H74" s="35">
        <v>-14319.04</v>
      </c>
      <c r="I74" s="35">
        <v>-5033.81</v>
      </c>
      <c r="J74" s="35">
        <v>-10377.62</v>
      </c>
      <c r="K74" s="65">
        <f t="shared" si="19"/>
        <v>-147619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35">
        <v>-404.4</v>
      </c>
      <c r="C80" s="35">
        <v>-471.8</v>
      </c>
      <c r="D80" s="19">
        <v>0</v>
      </c>
      <c r="E80" s="35">
        <v>-337</v>
      </c>
      <c r="F80" s="35">
        <v>-2325.3</v>
      </c>
      <c r="G80" s="35">
        <v>-640.3</v>
      </c>
      <c r="H80" s="35">
        <v>-404.4</v>
      </c>
      <c r="I80" s="19">
        <v>0</v>
      </c>
      <c r="J80" s="19">
        <v>0</v>
      </c>
      <c r="K80" s="35">
        <f t="shared" si="19"/>
        <v>-4583.2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35">
        <v>-2835.29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35">
        <f>SUM(B97:J97)</f>
        <v>-2835.29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1328521.26</v>
      </c>
      <c r="C106" s="24">
        <f t="shared" si="22"/>
        <v>1993007.05</v>
      </c>
      <c r="D106" s="24">
        <f t="shared" si="22"/>
        <v>2224085.6199999996</v>
      </c>
      <c r="E106" s="24">
        <f t="shared" si="22"/>
        <v>1233110.48</v>
      </c>
      <c r="F106" s="24">
        <f t="shared" si="22"/>
        <v>1782242.81</v>
      </c>
      <c r="G106" s="24">
        <f t="shared" si="22"/>
        <v>2644441.5900000003</v>
      </c>
      <c r="H106" s="24">
        <f t="shared" si="22"/>
        <v>1313995</v>
      </c>
      <c r="I106" s="24">
        <f>+I107+I108</f>
        <v>466952.16</v>
      </c>
      <c r="J106" s="24">
        <f>+J107+J108</f>
        <v>877899.73</v>
      </c>
      <c r="K106" s="46">
        <f>SUM(B106:J106)</f>
        <v>13864255.700000001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1310847.67</v>
      </c>
      <c r="C107" s="24">
        <f t="shared" si="23"/>
        <v>1968034.61</v>
      </c>
      <c r="D107" s="24">
        <f t="shared" si="23"/>
        <v>2198810.51</v>
      </c>
      <c r="E107" s="24">
        <f t="shared" si="23"/>
        <v>1210159.64</v>
      </c>
      <c r="F107" s="24">
        <f t="shared" si="23"/>
        <v>1758891.48</v>
      </c>
      <c r="G107" s="24">
        <f t="shared" si="23"/>
        <v>2614793.6700000004</v>
      </c>
      <c r="H107" s="24">
        <f t="shared" si="23"/>
        <v>1293615.51</v>
      </c>
      <c r="I107" s="24">
        <f t="shared" si="23"/>
        <v>466952.16</v>
      </c>
      <c r="J107" s="24">
        <f t="shared" si="23"/>
        <v>864022.89</v>
      </c>
      <c r="K107" s="46">
        <f>SUM(B107:J107)</f>
        <v>13686128.14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29647.92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178127.55999999997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13864255.680000002</v>
      </c>
      <c r="L114" s="52"/>
    </row>
    <row r="115" spans="1:11" ht="18.75" customHeight="1">
      <c r="A115" s="26" t="s">
        <v>70</v>
      </c>
      <c r="B115" s="27">
        <v>175812.25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175812.25</v>
      </c>
    </row>
    <row r="116" spans="1:11" ht="18.75" customHeight="1">
      <c r="A116" s="26" t="s">
        <v>71</v>
      </c>
      <c r="B116" s="27">
        <v>1152709.01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1152709.01</v>
      </c>
    </row>
    <row r="117" spans="1:11" ht="18.75" customHeight="1">
      <c r="A117" s="26" t="s">
        <v>72</v>
      </c>
      <c r="B117" s="38">
        <v>0</v>
      </c>
      <c r="C117" s="27">
        <f>+C106</f>
        <v>1993007.05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1993007.05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2070168.44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2070168.44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153917.18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153917.18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1109799.43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1109799.43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123311.04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123311.04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350719.56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350719.56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646456.14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646456.14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88194.3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88194.3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696872.8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696872.8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767055.96</v>
      </c>
      <c r="H126" s="38">
        <v>0</v>
      </c>
      <c r="I126" s="38">
        <v>0</v>
      </c>
      <c r="J126" s="38">
        <v>0</v>
      </c>
      <c r="K126" s="39">
        <f t="shared" si="25"/>
        <v>767055.96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62451.18</v>
      </c>
      <c r="H127" s="38">
        <v>0</v>
      </c>
      <c r="I127" s="38">
        <v>0</v>
      </c>
      <c r="J127" s="38">
        <v>0</v>
      </c>
      <c r="K127" s="39">
        <f t="shared" si="25"/>
        <v>62451.18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381942.07</v>
      </c>
      <c r="H128" s="38">
        <v>0</v>
      </c>
      <c r="I128" s="38">
        <v>0</v>
      </c>
      <c r="J128" s="38">
        <v>0</v>
      </c>
      <c r="K128" s="39">
        <f t="shared" si="25"/>
        <v>381942.07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376613.15</v>
      </c>
      <c r="H129" s="38">
        <v>0</v>
      </c>
      <c r="I129" s="38">
        <v>0</v>
      </c>
      <c r="J129" s="38">
        <v>0</v>
      </c>
      <c r="K129" s="39">
        <f t="shared" si="25"/>
        <v>376613.15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1056379.23</v>
      </c>
      <c r="H130" s="38">
        <v>0</v>
      </c>
      <c r="I130" s="38">
        <v>0</v>
      </c>
      <c r="J130" s="38">
        <v>0</v>
      </c>
      <c r="K130" s="39">
        <f t="shared" si="25"/>
        <v>1056379.23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470684.36</v>
      </c>
      <c r="I131" s="38">
        <v>0</v>
      </c>
      <c r="J131" s="38">
        <v>0</v>
      </c>
      <c r="K131" s="39">
        <f t="shared" si="25"/>
        <v>470684.36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843310.64</v>
      </c>
      <c r="I132" s="38">
        <v>0</v>
      </c>
      <c r="J132" s="38">
        <v>0</v>
      </c>
      <c r="K132" s="39">
        <f t="shared" si="25"/>
        <v>843310.64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466952.16</v>
      </c>
      <c r="J133" s="38"/>
      <c r="K133" s="39">
        <f t="shared" si="25"/>
        <v>466952.16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877899.73</v>
      </c>
      <c r="K134" s="42">
        <f t="shared" si="25"/>
        <v>877899.73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2018-02-06T17:11:27Z</dcterms:modified>
  <cp:category/>
  <cp:version/>
  <cp:contentType/>
  <cp:contentStatus/>
</cp:coreProperties>
</file>