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CONCESSÃO'!$A$1:$K$134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<sst xmlns="http://schemas.openxmlformats.org/spreadsheetml/2006/main" count="138" uniqueCount="138">
  <si>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</si>
  <si>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</si>
  <si>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</si>
  <si>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</si>
  <si>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</si>
  <si>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</si>
  <si>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</si>
  <si>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</si>
  <si>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</si>
  <si>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</si>
  <si>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</si>
  <si>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</si>
  <si>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</si>
  <si>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</si>
  <si>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</si>
  <si>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</si>
  <si>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</si>
  <si>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</si>
  <si>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</si>
  <si>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</si>
  <si>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</si>
  <si>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</si>
  <si>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</si>
  <si>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</si>
  <si>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</si>
  <si>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</si>
  <si>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</si>
  <si>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</si>
  <si>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</si>
  <si>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</si>
  <si>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</si>
  <si>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</si>
  <si>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</si>
  <si>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</si>
  <si>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</si>
  <si>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</si>
  <si>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</si>
  <si>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</si>
  <si>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</si>
  <si>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</si>
  <si>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</si>
  <si>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</si>
  <si>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</si>
  <si>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</si>
  <si>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</si>
  <si>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</si>
  <si>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</si>
  <si>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</si>
  <si>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</si>
  <si>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</si>
  <si>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</si>
  <si>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</si>
  <si>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</si>
  <si>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</si>
  <si>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</si>
  <si>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</si>
  <si>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</si>
  <si>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</si>
  <si>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</si>
  <si>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</si>
  <si>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</si>
  <si>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</si>
  <si>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</si>
  <si>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</si>
  <si>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</si>
  <si>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</si>
  <si>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</si>
  <si>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</si>
  <si>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</si>
  <si>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</si>
  <si>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</si>
  <si>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</si>
  <si>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</si>
  <si>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</si>
  <si>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</si>
  <si>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</si>
  <si>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</si>
  <si>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</si>
  <si>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</si>
  <si>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</si>
  <si>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</si>
  <si>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</si>
  <si>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</si>
  <si>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</si>
  <si>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</si>
  <si>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</si>
  <si>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</si>
  <si>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</si>
  <si>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</si>
  <si>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</si>
  <si>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</si>
  <si>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</si>
  <si>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</si>
  <si>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</si>
  <si>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</si>
  <si>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</si>
  <si>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</si>
  <si>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</si>
  <si>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</si>
  <si>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</si>
  <si>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</si>
  <si>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</si>
  <si>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</si>
  <si>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</si>
  <si>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</si>
  <si>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</si>
  <si>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</si>
  <si>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</si>
  <si>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</si>
  <si>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</si>
  <si>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</si>
  <si>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</si>
  <si>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</si>
  <si>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</si>
  <si>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</si>
  <si>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</si>
  <si>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</si>
  <si>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</si>
  <si>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</si>
  <si>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 xml:space="preserve">6.3. Revisão de Remuneração pelo Transporte Coletivo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</si>
  <si>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</si>
  <si>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</si>
  <si>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</si>
  <si>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</si>
  <si>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</si>
  <si>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</si>
  <si>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</si>
  <si>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</si>
  <si>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</si>
  <si>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</si>
  <si>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</si>
  <si>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</si>
  <si>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</si>
  <si>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</si>
  <si>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</si>
  <si>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</si>
  <si>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</si>
  <si>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OPERAÇÃO 30/01/18 - VENCIMENTO 06/02/18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</si>
</sst>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8"/>
  <sheetViews>
    <sheetView showGridLines="0" tabSelected="1" zoomScale="80" zoomScaleNormal="80" zoomScaleSheetLayoutView="70" zoomScalePageLayoutView="0" workbookViewId="0" topLeftCell="A1">
      <selection activeCell="A8" sqref="A8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78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137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91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2" t="s">
        <v>90</v>
      </c>
      <c r="J5" s="82" t="s">
        <v>89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518964</v>
      </c>
      <c r="C7" s="9">
        <f t="shared" si="0"/>
        <v>661742</v>
      </c>
      <c r="D7" s="9">
        <f t="shared" si="0"/>
        <v>641217</v>
      </c>
      <c r="E7" s="9">
        <f t="shared" si="0"/>
        <v>472089</v>
      </c>
      <c r="F7" s="9">
        <f t="shared" si="0"/>
        <v>631336</v>
      </c>
      <c r="G7" s="9">
        <f t="shared" si="0"/>
        <v>1105817</v>
      </c>
      <c r="H7" s="9">
        <f t="shared" si="0"/>
        <v>488023</v>
      </c>
      <c r="I7" s="9">
        <f t="shared" si="0"/>
        <v>109916</v>
      </c>
      <c r="J7" s="9">
        <f t="shared" si="0"/>
        <v>282602</v>
      </c>
      <c r="K7" s="9">
        <f t="shared" si="0"/>
        <v>4911706</v>
      </c>
      <c r="L7" s="50"/>
    </row>
    <row r="8" spans="1:11" ht="17.25" customHeight="1">
      <c r="A8" s="10" t="s">
        <v>97</v>
      </c>
      <c r="B8" s="11">
        <f>B9+B12+B16</f>
        <v>284031</v>
      </c>
      <c r="C8" s="11">
        <f aca="true" t="shared" si="1" ref="C8:J8">C9+C12+C16</f>
        <v>373562</v>
      </c>
      <c r="D8" s="11">
        <f t="shared" si="1"/>
        <v>335519</v>
      </c>
      <c r="E8" s="11">
        <f t="shared" si="1"/>
        <v>264025</v>
      </c>
      <c r="F8" s="11">
        <f t="shared" si="1"/>
        <v>334419</v>
      </c>
      <c r="G8" s="11">
        <f t="shared" si="1"/>
        <v>576681</v>
      </c>
      <c r="H8" s="11">
        <f t="shared" si="1"/>
        <v>285251</v>
      </c>
      <c r="I8" s="11">
        <f t="shared" si="1"/>
        <v>54715</v>
      </c>
      <c r="J8" s="11">
        <f t="shared" si="1"/>
        <v>149212</v>
      </c>
      <c r="K8" s="11">
        <f>SUM(B8:J8)</f>
        <v>2657415</v>
      </c>
    </row>
    <row r="9" spans="1:11" ht="17.25" customHeight="1">
      <c r="A9" s="15" t="s">
        <v>16</v>
      </c>
      <c r="B9" s="13">
        <f>+B10+B11</f>
        <v>37787</v>
      </c>
      <c r="C9" s="13">
        <f aca="true" t="shared" si="2" ref="C9:J9">+C10+C11</f>
        <v>52162</v>
      </c>
      <c r="D9" s="13">
        <f t="shared" si="2"/>
        <v>42675</v>
      </c>
      <c r="E9" s="13">
        <f t="shared" si="2"/>
        <v>35011</v>
      </c>
      <c r="F9" s="13">
        <f t="shared" si="2"/>
        <v>39091</v>
      </c>
      <c r="G9" s="13">
        <f t="shared" si="2"/>
        <v>53147</v>
      </c>
      <c r="H9" s="13">
        <f t="shared" si="2"/>
        <v>46196</v>
      </c>
      <c r="I9" s="13">
        <f t="shared" si="2"/>
        <v>8462</v>
      </c>
      <c r="J9" s="13">
        <f t="shared" si="2"/>
        <v>16900</v>
      </c>
      <c r="K9" s="11">
        <f>SUM(B9:J9)</f>
        <v>331431</v>
      </c>
    </row>
    <row r="10" spans="1:11" ht="17.25" customHeight="1">
      <c r="A10" s="29" t="s">
        <v>17</v>
      </c>
      <c r="B10" s="13">
        <v>37787</v>
      </c>
      <c r="C10" s="13">
        <v>52162</v>
      </c>
      <c r="D10" s="13">
        <v>42675</v>
      </c>
      <c r="E10" s="13">
        <v>35011</v>
      </c>
      <c r="F10" s="13">
        <v>39091</v>
      </c>
      <c r="G10" s="13">
        <v>53147</v>
      </c>
      <c r="H10" s="13">
        <v>46196</v>
      </c>
      <c r="I10" s="13">
        <v>8462</v>
      </c>
      <c r="J10" s="13">
        <v>16900</v>
      </c>
      <c r="K10" s="11">
        <f>SUM(B10:J10)</f>
        <v>331431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232991</v>
      </c>
      <c r="C12" s="17">
        <f t="shared" si="3"/>
        <v>303471</v>
      </c>
      <c r="D12" s="17">
        <f t="shared" si="3"/>
        <v>276824</v>
      </c>
      <c r="E12" s="17">
        <f t="shared" si="3"/>
        <v>216925</v>
      </c>
      <c r="F12" s="17">
        <f t="shared" si="3"/>
        <v>277353</v>
      </c>
      <c r="G12" s="17">
        <f t="shared" si="3"/>
        <v>491185</v>
      </c>
      <c r="H12" s="17">
        <f t="shared" si="3"/>
        <v>226265</v>
      </c>
      <c r="I12" s="17">
        <f t="shared" si="3"/>
        <v>43222</v>
      </c>
      <c r="J12" s="17">
        <f t="shared" si="3"/>
        <v>125020</v>
      </c>
      <c r="K12" s="11">
        <f aca="true" t="shared" si="4" ref="K12:K27">SUM(B12:J12)</f>
        <v>2193256</v>
      </c>
    </row>
    <row r="13" spans="1:13" ht="17.25" customHeight="1">
      <c r="A13" s="14" t="s">
        <v>19</v>
      </c>
      <c r="B13" s="13">
        <v>123649</v>
      </c>
      <c r="C13" s="13">
        <v>169412</v>
      </c>
      <c r="D13" s="13">
        <v>160592</v>
      </c>
      <c r="E13" s="13">
        <v>120398</v>
      </c>
      <c r="F13" s="13">
        <v>154089</v>
      </c>
      <c r="G13" s="13">
        <v>255721</v>
      </c>
      <c r="H13" s="13">
        <v>118050</v>
      </c>
      <c r="I13" s="13">
        <v>26549</v>
      </c>
      <c r="J13" s="13">
        <v>71004</v>
      </c>
      <c r="K13" s="11">
        <f t="shared" si="4"/>
        <v>1199464</v>
      </c>
      <c r="L13" s="50"/>
      <c r="M13" s="51"/>
    </row>
    <row r="14" spans="1:12" ht="17.25" customHeight="1">
      <c r="A14" s="14" t="s">
        <v>20</v>
      </c>
      <c r="B14" s="13">
        <v>107350</v>
      </c>
      <c r="C14" s="13">
        <v>131221</v>
      </c>
      <c r="D14" s="13">
        <v>114386</v>
      </c>
      <c r="E14" s="13">
        <v>94533</v>
      </c>
      <c r="F14" s="13">
        <v>121419</v>
      </c>
      <c r="G14" s="13">
        <v>232362</v>
      </c>
      <c r="H14" s="13">
        <v>105237</v>
      </c>
      <c r="I14" s="13">
        <v>16188</v>
      </c>
      <c r="J14" s="13">
        <v>53340</v>
      </c>
      <c r="K14" s="11">
        <f t="shared" si="4"/>
        <v>976036</v>
      </c>
      <c r="L14" s="50"/>
    </row>
    <row r="15" spans="1:11" ht="17.25" customHeight="1">
      <c r="A15" s="14" t="s">
        <v>21</v>
      </c>
      <c r="B15" s="13">
        <v>1992</v>
      </c>
      <c r="C15" s="13">
        <v>2838</v>
      </c>
      <c r="D15" s="13">
        <v>1846</v>
      </c>
      <c r="E15" s="13">
        <v>1994</v>
      </c>
      <c r="F15" s="13">
        <v>1845</v>
      </c>
      <c r="G15" s="13">
        <v>3102</v>
      </c>
      <c r="H15" s="13">
        <v>2978</v>
      </c>
      <c r="I15" s="13">
        <v>485</v>
      </c>
      <c r="J15" s="13">
        <v>676</v>
      </c>
      <c r="K15" s="11">
        <f t="shared" si="4"/>
        <v>17756</v>
      </c>
    </row>
    <row r="16" spans="1:11" ht="17.25" customHeight="1">
      <c r="A16" s="15" t="s">
        <v>93</v>
      </c>
      <c r="B16" s="13">
        <f>B17+B18+B19</f>
        <v>13253</v>
      </c>
      <c r="C16" s="13">
        <f aca="true" t="shared" si="5" ref="C16:J16">C17+C18+C19</f>
        <v>17929</v>
      </c>
      <c r="D16" s="13">
        <f t="shared" si="5"/>
        <v>16020</v>
      </c>
      <c r="E16" s="13">
        <f t="shared" si="5"/>
        <v>12089</v>
      </c>
      <c r="F16" s="13">
        <f t="shared" si="5"/>
        <v>17975</v>
      </c>
      <c r="G16" s="13">
        <f t="shared" si="5"/>
        <v>32349</v>
      </c>
      <c r="H16" s="13">
        <f t="shared" si="5"/>
        <v>12790</v>
      </c>
      <c r="I16" s="13">
        <f t="shared" si="5"/>
        <v>3031</v>
      </c>
      <c r="J16" s="13">
        <f t="shared" si="5"/>
        <v>7292</v>
      </c>
      <c r="K16" s="11">
        <f t="shared" si="4"/>
        <v>132728</v>
      </c>
    </row>
    <row r="17" spans="1:11" ht="17.25" customHeight="1">
      <c r="A17" s="14" t="s">
        <v>94</v>
      </c>
      <c r="B17" s="13">
        <v>13177</v>
      </c>
      <c r="C17" s="13">
        <v>17862</v>
      </c>
      <c r="D17" s="13">
        <v>15955</v>
      </c>
      <c r="E17" s="13">
        <v>12034</v>
      </c>
      <c r="F17" s="13">
        <v>17875</v>
      </c>
      <c r="G17" s="13">
        <v>32153</v>
      </c>
      <c r="H17" s="13">
        <v>12731</v>
      </c>
      <c r="I17" s="13">
        <v>3023</v>
      </c>
      <c r="J17" s="13">
        <v>7258</v>
      </c>
      <c r="K17" s="11">
        <f t="shared" si="4"/>
        <v>132068</v>
      </c>
    </row>
    <row r="18" spans="1:11" ht="17.25" customHeight="1">
      <c r="A18" s="14" t="s">
        <v>95</v>
      </c>
      <c r="B18" s="13">
        <v>61</v>
      </c>
      <c r="C18" s="13">
        <v>56</v>
      </c>
      <c r="D18" s="13">
        <v>59</v>
      </c>
      <c r="E18" s="13">
        <v>43</v>
      </c>
      <c r="F18" s="13">
        <v>89</v>
      </c>
      <c r="G18" s="13">
        <v>177</v>
      </c>
      <c r="H18" s="13">
        <v>51</v>
      </c>
      <c r="I18" s="13">
        <v>7</v>
      </c>
      <c r="J18" s="13">
        <v>24</v>
      </c>
      <c r="K18" s="11">
        <f t="shared" si="4"/>
        <v>567</v>
      </c>
    </row>
    <row r="19" spans="1:11" ht="17.25" customHeight="1">
      <c r="A19" s="14" t="s">
        <v>96</v>
      </c>
      <c r="B19" s="13">
        <v>15</v>
      </c>
      <c r="C19" s="13">
        <v>11</v>
      </c>
      <c r="D19" s="13">
        <v>6</v>
      </c>
      <c r="E19" s="13">
        <v>12</v>
      </c>
      <c r="F19" s="13">
        <v>11</v>
      </c>
      <c r="G19" s="13">
        <v>19</v>
      </c>
      <c r="H19" s="13">
        <v>8</v>
      </c>
      <c r="I19" s="13">
        <v>1</v>
      </c>
      <c r="J19" s="13">
        <v>10</v>
      </c>
      <c r="K19" s="11">
        <f t="shared" si="4"/>
        <v>93</v>
      </c>
    </row>
    <row r="20" spans="1:11" ht="17.25" customHeight="1">
      <c r="A20" s="16" t="s">
        <v>22</v>
      </c>
      <c r="B20" s="11">
        <f>+B21+B22+B23</f>
        <v>172570</v>
      </c>
      <c r="C20" s="11">
        <f aca="true" t="shared" si="6" ref="C20:J20">+C21+C22+C23</f>
        <v>193878</v>
      </c>
      <c r="D20" s="11">
        <f t="shared" si="6"/>
        <v>206321</v>
      </c>
      <c r="E20" s="11">
        <f t="shared" si="6"/>
        <v>140937</v>
      </c>
      <c r="F20" s="11">
        <f t="shared" si="6"/>
        <v>222167</v>
      </c>
      <c r="G20" s="11">
        <f t="shared" si="6"/>
        <v>420165</v>
      </c>
      <c r="H20" s="11">
        <f t="shared" si="6"/>
        <v>142897</v>
      </c>
      <c r="I20" s="11">
        <f t="shared" si="6"/>
        <v>35690</v>
      </c>
      <c r="J20" s="11">
        <f t="shared" si="6"/>
        <v>88605</v>
      </c>
      <c r="K20" s="11">
        <f t="shared" si="4"/>
        <v>1623230</v>
      </c>
    </row>
    <row r="21" spans="1:12" ht="17.25" customHeight="1">
      <c r="A21" s="12" t="s">
        <v>23</v>
      </c>
      <c r="B21" s="13">
        <v>101296</v>
      </c>
      <c r="C21" s="13">
        <v>123609</v>
      </c>
      <c r="D21" s="13">
        <v>134200</v>
      </c>
      <c r="E21" s="13">
        <v>87851</v>
      </c>
      <c r="F21" s="13">
        <v>137004</v>
      </c>
      <c r="G21" s="13">
        <v>239405</v>
      </c>
      <c r="H21" s="13">
        <v>86972</v>
      </c>
      <c r="I21" s="13">
        <v>24106</v>
      </c>
      <c r="J21" s="13">
        <v>56139</v>
      </c>
      <c r="K21" s="11">
        <f t="shared" si="4"/>
        <v>990582</v>
      </c>
      <c r="L21" s="50"/>
    </row>
    <row r="22" spans="1:12" ht="17.25" customHeight="1">
      <c r="A22" s="12" t="s">
        <v>24</v>
      </c>
      <c r="B22" s="13">
        <v>70418</v>
      </c>
      <c r="C22" s="13">
        <v>69211</v>
      </c>
      <c r="D22" s="13">
        <v>71340</v>
      </c>
      <c r="E22" s="13">
        <v>52377</v>
      </c>
      <c r="F22" s="13">
        <v>84348</v>
      </c>
      <c r="G22" s="13">
        <v>179236</v>
      </c>
      <c r="H22" s="13">
        <v>54771</v>
      </c>
      <c r="I22" s="13">
        <v>11375</v>
      </c>
      <c r="J22" s="13">
        <v>32154</v>
      </c>
      <c r="K22" s="11">
        <f t="shared" si="4"/>
        <v>625230</v>
      </c>
      <c r="L22" s="50"/>
    </row>
    <row r="23" spans="1:11" ht="17.25" customHeight="1">
      <c r="A23" s="12" t="s">
        <v>25</v>
      </c>
      <c r="B23" s="13">
        <v>856</v>
      </c>
      <c r="C23" s="13">
        <v>1058</v>
      </c>
      <c r="D23" s="13">
        <v>781</v>
      </c>
      <c r="E23" s="13">
        <v>709</v>
      </c>
      <c r="F23" s="13">
        <v>815</v>
      </c>
      <c r="G23" s="13">
        <v>1524</v>
      </c>
      <c r="H23" s="13">
        <v>1154</v>
      </c>
      <c r="I23" s="13">
        <v>209</v>
      </c>
      <c r="J23" s="13">
        <v>312</v>
      </c>
      <c r="K23" s="11">
        <f t="shared" si="4"/>
        <v>7418</v>
      </c>
    </row>
    <row r="24" spans="1:11" ht="17.25" customHeight="1">
      <c r="A24" s="16" t="s">
        <v>26</v>
      </c>
      <c r="B24" s="13">
        <f>+B25+B26</f>
        <v>62363</v>
      </c>
      <c r="C24" s="13">
        <f aca="true" t="shared" si="7" ref="C24:J24">+C25+C26</f>
        <v>94302</v>
      </c>
      <c r="D24" s="13">
        <f t="shared" si="7"/>
        <v>99377</v>
      </c>
      <c r="E24" s="13">
        <f t="shared" si="7"/>
        <v>67127</v>
      </c>
      <c r="F24" s="13">
        <f t="shared" si="7"/>
        <v>74750</v>
      </c>
      <c r="G24" s="13">
        <f t="shared" si="7"/>
        <v>108971</v>
      </c>
      <c r="H24" s="13">
        <f t="shared" si="7"/>
        <v>55198</v>
      </c>
      <c r="I24" s="13">
        <f t="shared" si="7"/>
        <v>19511</v>
      </c>
      <c r="J24" s="13">
        <f t="shared" si="7"/>
        <v>44785</v>
      </c>
      <c r="K24" s="11">
        <f t="shared" si="4"/>
        <v>626384</v>
      </c>
    </row>
    <row r="25" spans="1:12" ht="17.25" customHeight="1">
      <c r="A25" s="12" t="s">
        <v>115</v>
      </c>
      <c r="B25" s="13">
        <v>62354</v>
      </c>
      <c r="C25" s="13">
        <v>94296</v>
      </c>
      <c r="D25" s="13">
        <v>99371</v>
      </c>
      <c r="E25" s="13">
        <v>67123</v>
      </c>
      <c r="F25" s="13">
        <v>74747</v>
      </c>
      <c r="G25" s="13">
        <v>108966</v>
      </c>
      <c r="H25" s="13">
        <v>55193</v>
      </c>
      <c r="I25" s="13">
        <v>19511</v>
      </c>
      <c r="J25" s="13">
        <v>44779</v>
      </c>
      <c r="K25" s="11">
        <f t="shared" si="4"/>
        <v>626340</v>
      </c>
      <c r="L25" s="50"/>
    </row>
    <row r="26" spans="1:12" ht="17.25" customHeight="1">
      <c r="A26" s="12" t="s">
        <v>116</v>
      </c>
      <c r="B26" s="13">
        <v>9</v>
      </c>
      <c r="C26" s="13">
        <v>6</v>
      </c>
      <c r="D26" s="13">
        <v>6</v>
      </c>
      <c r="E26" s="13">
        <v>4</v>
      </c>
      <c r="F26" s="13">
        <v>3</v>
      </c>
      <c r="G26" s="13">
        <v>5</v>
      </c>
      <c r="H26" s="13">
        <v>5</v>
      </c>
      <c r="I26" s="13">
        <v>0</v>
      </c>
      <c r="J26" s="13">
        <v>6</v>
      </c>
      <c r="K26" s="11">
        <f t="shared" si="4"/>
        <v>44</v>
      </c>
      <c r="L26" s="50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4677</v>
      </c>
      <c r="I27" s="11">
        <v>0</v>
      </c>
      <c r="J27" s="11">
        <v>0</v>
      </c>
      <c r="K27" s="11">
        <f t="shared" si="4"/>
        <v>4677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7">
        <f>SUM(B30:B33)</f>
        <v>2.8553</v>
      </c>
      <c r="C29" s="57">
        <f aca="true" t="shared" si="8" ref="C29:J29">SUM(C30:C33)</f>
        <v>3.1949968699999998</v>
      </c>
      <c r="D29" s="57">
        <f t="shared" si="8"/>
        <v>3.5975</v>
      </c>
      <c r="E29" s="57">
        <f t="shared" si="8"/>
        <v>3.05921955</v>
      </c>
      <c r="F29" s="57">
        <f t="shared" si="8"/>
        <v>3.0275</v>
      </c>
      <c r="G29" s="57">
        <f t="shared" si="8"/>
        <v>2.5547000000000004</v>
      </c>
      <c r="H29" s="57">
        <f t="shared" si="8"/>
        <v>2.9293</v>
      </c>
      <c r="I29" s="57">
        <f t="shared" si="8"/>
        <v>4.8534</v>
      </c>
      <c r="J29" s="57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4.8534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4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8" t="s">
        <v>103</v>
      </c>
      <c r="B32" s="70">
        <v>-0.0048</v>
      </c>
      <c r="C32" s="70">
        <v>-0.0049</v>
      </c>
      <c r="D32" s="70">
        <v>-0.005</v>
      </c>
      <c r="E32" s="70">
        <v>-0.00458045</v>
      </c>
      <c r="F32" s="70">
        <v>-0.0047</v>
      </c>
      <c r="G32" s="70">
        <v>-0.0039</v>
      </c>
      <c r="H32" s="70">
        <v>-0.0046</v>
      </c>
      <c r="I32" s="31">
        <v>0</v>
      </c>
      <c r="J32" s="31">
        <v>0</v>
      </c>
      <c r="K32" s="59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18573.21</v>
      </c>
      <c r="I35" s="19">
        <v>0</v>
      </c>
      <c r="J35" s="19">
        <v>0</v>
      </c>
      <c r="K35" s="23">
        <f>SUM(B35:J35)</f>
        <v>18573.21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1">
        <v>0</v>
      </c>
      <c r="C40" s="71">
        <v>0</v>
      </c>
      <c r="D40" s="71">
        <v>0</v>
      </c>
      <c r="E40" s="71">
        <v>0</v>
      </c>
      <c r="F40" s="71">
        <v>0</v>
      </c>
      <c r="G40" s="71">
        <v>0</v>
      </c>
      <c r="H40" s="71">
        <v>0</v>
      </c>
      <c r="I40" s="71">
        <v>0</v>
      </c>
      <c r="J40" s="71">
        <v>0</v>
      </c>
      <c r="K40" s="71">
        <v>0</v>
      </c>
    </row>
    <row r="41" spans="1:11" ht="17.25" customHeight="1">
      <c r="A41" s="12" t="s">
        <v>38</v>
      </c>
      <c r="B41" s="71">
        <v>0</v>
      </c>
      <c r="C41" s="71">
        <v>0</v>
      </c>
      <c r="D41" s="71">
        <v>0</v>
      </c>
      <c r="E41" s="71">
        <v>0</v>
      </c>
      <c r="F41" s="71">
        <v>0</v>
      </c>
      <c r="G41" s="71">
        <v>0</v>
      </c>
      <c r="H41" s="71">
        <v>0</v>
      </c>
      <c r="I41" s="71">
        <v>0</v>
      </c>
      <c r="J41" s="71">
        <v>0</v>
      </c>
      <c r="K41" s="71">
        <v>0</v>
      </c>
    </row>
    <row r="42" spans="1:11" ht="17.25" customHeight="1">
      <c r="A42" s="12" t="s">
        <v>39</v>
      </c>
      <c r="B42" s="71">
        <v>0</v>
      </c>
      <c r="C42" s="71">
        <v>0</v>
      </c>
      <c r="D42" s="71">
        <v>0</v>
      </c>
      <c r="E42" s="71">
        <v>0</v>
      </c>
      <c r="F42" s="71">
        <v>0</v>
      </c>
      <c r="G42" s="71">
        <v>0</v>
      </c>
      <c r="H42" s="71">
        <v>0</v>
      </c>
      <c r="I42" s="71">
        <v>0</v>
      </c>
      <c r="J42" s="71">
        <v>0</v>
      </c>
      <c r="K42" s="71">
        <v>0</v>
      </c>
    </row>
    <row r="43" spans="1:11" ht="17.25" customHeight="1">
      <c r="A43" s="60" t="s">
        <v>102</v>
      </c>
      <c r="B43" s="61">
        <f>ROUND(B44*B45,2)</f>
        <v>4091.68</v>
      </c>
      <c r="C43" s="61">
        <f>ROUND(C44*C45,2)</f>
        <v>5773.72</v>
      </c>
      <c r="D43" s="61">
        <f aca="true" t="shared" si="11" ref="D43:J43">ROUND(D44*D45,2)</f>
        <v>6385.76</v>
      </c>
      <c r="E43" s="61">
        <f t="shared" si="11"/>
        <v>3445.4</v>
      </c>
      <c r="F43" s="61">
        <f t="shared" si="11"/>
        <v>5281.52</v>
      </c>
      <c r="G43" s="61">
        <f t="shared" si="11"/>
        <v>7430.08</v>
      </c>
      <c r="H43" s="61">
        <f t="shared" si="11"/>
        <v>3715.04</v>
      </c>
      <c r="I43" s="61">
        <f t="shared" si="11"/>
        <v>1065.72</v>
      </c>
      <c r="J43" s="61">
        <f t="shared" si="11"/>
        <v>2217.04</v>
      </c>
      <c r="K43" s="61">
        <f t="shared" si="10"/>
        <v>39405.96000000001</v>
      </c>
    </row>
    <row r="44" spans="1:11" ht="17.25" customHeight="1">
      <c r="A44" s="62" t="s">
        <v>40</v>
      </c>
      <c r="B44" s="63">
        <v>956</v>
      </c>
      <c r="C44" s="63">
        <v>1349</v>
      </c>
      <c r="D44" s="63">
        <v>1492</v>
      </c>
      <c r="E44" s="63">
        <v>805</v>
      </c>
      <c r="F44" s="63">
        <v>1234</v>
      </c>
      <c r="G44" s="63">
        <v>1736</v>
      </c>
      <c r="H44" s="63">
        <v>868</v>
      </c>
      <c r="I44" s="63">
        <v>249</v>
      </c>
      <c r="J44" s="63">
        <v>518</v>
      </c>
      <c r="K44" s="63">
        <f t="shared" si="10"/>
        <v>9207</v>
      </c>
    </row>
    <row r="45" spans="1:12" ht="17.25" customHeight="1">
      <c r="A45" s="62" t="s">
        <v>41</v>
      </c>
      <c r="B45" s="61">
        <v>4.28</v>
      </c>
      <c r="C45" s="61">
        <v>4.28</v>
      </c>
      <c r="D45" s="61">
        <v>4.28</v>
      </c>
      <c r="E45" s="61">
        <v>4.28</v>
      </c>
      <c r="F45" s="61">
        <v>4.28</v>
      </c>
      <c r="G45" s="61">
        <v>4.28</v>
      </c>
      <c r="H45" s="61">
        <v>4.28</v>
      </c>
      <c r="I45" s="61">
        <v>4.28</v>
      </c>
      <c r="J45" s="59">
        <v>4.28</v>
      </c>
      <c r="K45" s="61">
        <v>4.28</v>
      </c>
      <c r="L45" s="55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1503563.18</v>
      </c>
      <c r="C47" s="22">
        <f aca="true" t="shared" si="12" ref="C47:H47">+C48+C57</f>
        <v>2145009.78</v>
      </c>
      <c r="D47" s="22">
        <f t="shared" si="12"/>
        <v>2338439.02</v>
      </c>
      <c r="E47" s="22">
        <f t="shared" si="12"/>
        <v>1470620.1400000001</v>
      </c>
      <c r="F47" s="22">
        <f t="shared" si="12"/>
        <v>1940002.59</v>
      </c>
      <c r="G47" s="22">
        <f t="shared" si="12"/>
        <v>2861706.65</v>
      </c>
      <c r="H47" s="22">
        <f t="shared" si="12"/>
        <v>1472233.51</v>
      </c>
      <c r="I47" s="22">
        <f>+I48+I57</f>
        <v>534532.03</v>
      </c>
      <c r="J47" s="22">
        <f>+J48+J57</f>
        <v>888147.13</v>
      </c>
      <c r="K47" s="22">
        <f>SUM(B47:J47)</f>
        <v>15154254.030000001</v>
      </c>
    </row>
    <row r="48" spans="1:11" ht="17.25" customHeight="1">
      <c r="A48" s="16" t="s">
        <v>108</v>
      </c>
      <c r="B48" s="23">
        <f>SUM(B49:B56)</f>
        <v>1485889.5899999999</v>
      </c>
      <c r="C48" s="23">
        <f aca="true" t="shared" si="13" ref="C48:J48">SUM(C49:C56)</f>
        <v>2120037.34</v>
      </c>
      <c r="D48" s="23">
        <f t="shared" si="13"/>
        <v>2313163.91</v>
      </c>
      <c r="E48" s="23">
        <f t="shared" si="13"/>
        <v>1447669.3</v>
      </c>
      <c r="F48" s="23">
        <f t="shared" si="13"/>
        <v>1916651.26</v>
      </c>
      <c r="G48" s="23">
        <f t="shared" si="13"/>
        <v>2832460.77</v>
      </c>
      <c r="H48" s="23">
        <f t="shared" si="13"/>
        <v>1451854.02</v>
      </c>
      <c r="I48" s="23">
        <f t="shared" si="13"/>
        <v>534532.03</v>
      </c>
      <c r="J48" s="23">
        <f t="shared" si="13"/>
        <v>874270.29</v>
      </c>
      <c r="K48" s="23">
        <f aca="true" t="shared" si="14" ref="K48:K57">SUM(B48:J48)</f>
        <v>14976528.509999998</v>
      </c>
    </row>
    <row r="49" spans="1:11" ht="17.25" customHeight="1">
      <c r="A49" s="34" t="s">
        <v>43</v>
      </c>
      <c r="B49" s="23">
        <f aca="true" t="shared" si="15" ref="B49:H49">ROUND(B30*B7,2)</f>
        <v>1484288.94</v>
      </c>
      <c r="C49" s="23">
        <f t="shared" si="15"/>
        <v>2112809.86</v>
      </c>
      <c r="D49" s="23">
        <f t="shared" si="15"/>
        <v>2309984.24</v>
      </c>
      <c r="E49" s="23">
        <f t="shared" si="15"/>
        <v>1446386.28</v>
      </c>
      <c r="F49" s="23">
        <f t="shared" si="15"/>
        <v>1914337.02</v>
      </c>
      <c r="G49" s="23">
        <f t="shared" si="15"/>
        <v>2829343.38</v>
      </c>
      <c r="H49" s="23">
        <f t="shared" si="15"/>
        <v>1431810.68</v>
      </c>
      <c r="I49" s="23">
        <f>ROUND(I30*I7,2)</f>
        <v>533466.31</v>
      </c>
      <c r="J49" s="23">
        <f>ROUND(J30*J7,2)</f>
        <v>872053.25</v>
      </c>
      <c r="K49" s="23">
        <f t="shared" si="14"/>
        <v>14934479.959999999</v>
      </c>
    </row>
    <row r="50" spans="1:11" ht="17.25" customHeight="1">
      <c r="A50" s="34" t="s">
        <v>44</v>
      </c>
      <c r="B50" s="19">
        <v>0</v>
      </c>
      <c r="C50" s="23">
        <f>ROUND(C31*C7,2)</f>
        <v>4696.3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4696.3</v>
      </c>
    </row>
    <row r="51" spans="1:11" ht="17.25" customHeight="1">
      <c r="A51" s="64" t="s">
        <v>104</v>
      </c>
      <c r="B51" s="65">
        <f aca="true" t="shared" si="16" ref="B51:H51">ROUND(B32*B7,2)</f>
        <v>-2491.03</v>
      </c>
      <c r="C51" s="65">
        <f t="shared" si="16"/>
        <v>-3242.54</v>
      </c>
      <c r="D51" s="65">
        <f t="shared" si="16"/>
        <v>-3206.09</v>
      </c>
      <c r="E51" s="65">
        <f t="shared" si="16"/>
        <v>-2162.38</v>
      </c>
      <c r="F51" s="65">
        <f t="shared" si="16"/>
        <v>-2967.28</v>
      </c>
      <c r="G51" s="65">
        <f t="shared" si="16"/>
        <v>-4312.69</v>
      </c>
      <c r="H51" s="65">
        <f t="shared" si="16"/>
        <v>-2244.91</v>
      </c>
      <c r="I51" s="19">
        <v>0</v>
      </c>
      <c r="J51" s="19">
        <v>0</v>
      </c>
      <c r="K51" s="65">
        <f>SUM(B51:J51)</f>
        <v>-20626.920000000002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18573.21</v>
      </c>
      <c r="I53" s="31">
        <f>+I35</f>
        <v>0</v>
      </c>
      <c r="J53" s="31">
        <f>+J35</f>
        <v>0</v>
      </c>
      <c r="K53" s="23">
        <f t="shared" si="14"/>
        <v>18573.21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36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17673.59</v>
      </c>
      <c r="C57" s="36">
        <v>24972.44</v>
      </c>
      <c r="D57" s="36">
        <v>25275.11</v>
      </c>
      <c r="E57" s="36">
        <v>22950.84</v>
      </c>
      <c r="F57" s="36">
        <v>23351.33</v>
      </c>
      <c r="G57" s="36">
        <v>29245.88</v>
      </c>
      <c r="H57" s="36">
        <v>20379.49</v>
      </c>
      <c r="I57" s="19">
        <v>0</v>
      </c>
      <c r="J57" s="36">
        <v>13876.84</v>
      </c>
      <c r="K57" s="36">
        <f t="shared" si="14"/>
        <v>177725.52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7"/>
      <c r="B59" s="56">
        <v>0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-376031.76</v>
      </c>
      <c r="C61" s="35">
        <f t="shared" si="17"/>
        <v>-245423.21</v>
      </c>
      <c r="D61" s="35">
        <f t="shared" si="17"/>
        <v>-279845.4</v>
      </c>
      <c r="E61" s="35">
        <f t="shared" si="17"/>
        <v>-442139.47</v>
      </c>
      <c r="F61" s="35">
        <f t="shared" si="17"/>
        <v>-471169.67</v>
      </c>
      <c r="G61" s="35">
        <f t="shared" si="17"/>
        <v>-455060.47</v>
      </c>
      <c r="H61" s="35">
        <f t="shared" si="17"/>
        <v>-199103.05</v>
      </c>
      <c r="I61" s="35">
        <f t="shared" si="17"/>
        <v>-101274.62</v>
      </c>
      <c r="J61" s="35">
        <f t="shared" si="17"/>
        <v>-77977.62</v>
      </c>
      <c r="K61" s="35">
        <f>SUM(B61:J61)</f>
        <v>-2648025.2699999996</v>
      </c>
    </row>
    <row r="62" spans="1:11" ht="18.75" customHeight="1">
      <c r="A62" s="16" t="s">
        <v>74</v>
      </c>
      <c r="B62" s="35">
        <f aca="true" t="shared" si="18" ref="B62:J62">B63+B64+B65+B66+B67+B68</f>
        <v>-360520.81</v>
      </c>
      <c r="C62" s="35">
        <f t="shared" si="18"/>
        <v>-223299.18</v>
      </c>
      <c r="D62" s="35">
        <f t="shared" si="18"/>
        <v>-258857.44</v>
      </c>
      <c r="E62" s="35">
        <f t="shared" si="18"/>
        <v>-427174.70999999996</v>
      </c>
      <c r="F62" s="35">
        <f t="shared" si="18"/>
        <v>-449598.54</v>
      </c>
      <c r="G62" s="35">
        <f t="shared" si="18"/>
        <v>-422810.74</v>
      </c>
      <c r="H62" s="35">
        <f t="shared" si="18"/>
        <v>-184784</v>
      </c>
      <c r="I62" s="35">
        <f t="shared" si="18"/>
        <v>-33848</v>
      </c>
      <c r="J62" s="35">
        <f t="shared" si="18"/>
        <v>-67600</v>
      </c>
      <c r="K62" s="35">
        <f aca="true" t="shared" si="19" ref="K62:K91">SUM(B62:J62)</f>
        <v>-2428493.42</v>
      </c>
    </row>
    <row r="63" spans="1:11" ht="18.75" customHeight="1">
      <c r="A63" s="12" t="s">
        <v>75</v>
      </c>
      <c r="B63" s="35">
        <f>-ROUND(B9*$D$3,2)</f>
        <v>-151148</v>
      </c>
      <c r="C63" s="35">
        <f aca="true" t="shared" si="20" ref="C63:J63">-ROUND(C9*$D$3,2)</f>
        <v>-208648</v>
      </c>
      <c r="D63" s="35">
        <f t="shared" si="20"/>
        <v>-170700</v>
      </c>
      <c r="E63" s="35">
        <f t="shared" si="20"/>
        <v>-140044</v>
      </c>
      <c r="F63" s="35">
        <f t="shared" si="20"/>
        <v>-156364</v>
      </c>
      <c r="G63" s="35">
        <f t="shared" si="20"/>
        <v>-212588</v>
      </c>
      <c r="H63" s="35">
        <f t="shared" si="20"/>
        <v>-184784</v>
      </c>
      <c r="I63" s="35">
        <f t="shared" si="20"/>
        <v>-33848</v>
      </c>
      <c r="J63" s="35">
        <f t="shared" si="20"/>
        <v>-67600</v>
      </c>
      <c r="K63" s="35">
        <f t="shared" si="19"/>
        <v>-1325724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-1560</v>
      </c>
      <c r="C65" s="35">
        <v>-228</v>
      </c>
      <c r="D65" s="35">
        <v>-532</v>
      </c>
      <c r="E65" s="35">
        <v>-1132</v>
      </c>
      <c r="F65" s="35">
        <v>-1364</v>
      </c>
      <c r="G65" s="35">
        <v>-524</v>
      </c>
      <c r="H65" s="19">
        <v>0</v>
      </c>
      <c r="I65" s="19">
        <v>0</v>
      </c>
      <c r="J65" s="19">
        <v>0</v>
      </c>
      <c r="K65" s="35">
        <f t="shared" si="19"/>
        <v>-5340</v>
      </c>
    </row>
    <row r="66" spans="1:11" ht="18.75" customHeight="1">
      <c r="A66" s="12" t="s">
        <v>105</v>
      </c>
      <c r="B66" s="35">
        <v>-65880</v>
      </c>
      <c r="C66" s="35">
        <v>-8952</v>
      </c>
      <c r="D66" s="35">
        <v>-19172</v>
      </c>
      <c r="E66" s="35">
        <v>-30868</v>
      </c>
      <c r="F66" s="35">
        <v>-19056</v>
      </c>
      <c r="G66" s="35">
        <v>-26124</v>
      </c>
      <c r="H66" s="19">
        <v>0</v>
      </c>
      <c r="I66" s="19">
        <v>0</v>
      </c>
      <c r="J66" s="19">
        <v>0</v>
      </c>
      <c r="K66" s="35">
        <f t="shared" si="19"/>
        <v>-170052</v>
      </c>
    </row>
    <row r="67" spans="1:11" ht="18.75" customHeight="1">
      <c r="A67" s="12" t="s">
        <v>52</v>
      </c>
      <c r="B67" s="35">
        <v>-141932.81</v>
      </c>
      <c r="C67" s="35">
        <v>-5471.18</v>
      </c>
      <c r="D67" s="35">
        <v>-68453.44</v>
      </c>
      <c r="E67" s="35">
        <v>-255130.71</v>
      </c>
      <c r="F67" s="35">
        <v>-272814.54</v>
      </c>
      <c r="G67" s="35">
        <v>-183574.74</v>
      </c>
      <c r="H67" s="19">
        <v>0</v>
      </c>
      <c r="I67" s="19">
        <v>0</v>
      </c>
      <c r="J67" s="19">
        <v>0</v>
      </c>
      <c r="K67" s="35">
        <f t="shared" si="19"/>
        <v>-927377.4199999999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69" customFormat="1" ht="18.75" customHeight="1">
      <c r="A69" s="62" t="s">
        <v>79</v>
      </c>
      <c r="B69" s="65">
        <f>SUM(B70:B102)</f>
        <v>-15510.95</v>
      </c>
      <c r="C69" s="65">
        <f>SUM(C70:C102)</f>
        <v>-22124.030000000002</v>
      </c>
      <c r="D69" s="65">
        <f>SUM(D70:D102)</f>
        <v>-20987.960000000003</v>
      </c>
      <c r="E69" s="65">
        <f aca="true" t="shared" si="21" ref="E69:J69">SUM(E70:E102)</f>
        <v>-14964.76</v>
      </c>
      <c r="F69" s="65">
        <f t="shared" si="21"/>
        <v>-21571.13</v>
      </c>
      <c r="G69" s="65">
        <f t="shared" si="21"/>
        <v>-32249.730000000003</v>
      </c>
      <c r="H69" s="65">
        <f t="shared" si="21"/>
        <v>-14319.05</v>
      </c>
      <c r="I69" s="65">
        <f t="shared" si="21"/>
        <v>-67426.62</v>
      </c>
      <c r="J69" s="65">
        <f t="shared" si="21"/>
        <v>-10377.62</v>
      </c>
      <c r="K69" s="65">
        <f t="shared" si="19"/>
        <v>-219531.84999999998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5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5">
        <v>-2392.81</v>
      </c>
      <c r="J72" s="19">
        <v>0</v>
      </c>
      <c r="K72" s="65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5">
        <f t="shared" si="19"/>
        <v>-60000</v>
      </c>
    </row>
    <row r="74" spans="1:11" ht="18.75" customHeight="1">
      <c r="A74" s="34" t="s">
        <v>58</v>
      </c>
      <c r="B74" s="35">
        <v>-14510.95</v>
      </c>
      <c r="C74" s="35">
        <v>-21065.24</v>
      </c>
      <c r="D74" s="35">
        <v>-19913.81</v>
      </c>
      <c r="E74" s="35">
        <v>-13964.76</v>
      </c>
      <c r="F74" s="35">
        <v>-19190.48</v>
      </c>
      <c r="G74" s="35">
        <v>-29243.33</v>
      </c>
      <c r="H74" s="35">
        <v>-14319.05</v>
      </c>
      <c r="I74" s="35">
        <v>-5033.81</v>
      </c>
      <c r="J74" s="35">
        <v>-10377.62</v>
      </c>
      <c r="K74" s="65">
        <f t="shared" si="19"/>
        <v>-147619.05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65">
        <v>-1000</v>
      </c>
      <c r="C84" s="65">
        <v>-1000</v>
      </c>
      <c r="D84" s="19">
        <v>0</v>
      </c>
      <c r="E84" s="65">
        <v>-1000</v>
      </c>
      <c r="F84" s="65">
        <v>-2000</v>
      </c>
      <c r="G84" s="65">
        <v>-3000</v>
      </c>
      <c r="H84" s="19">
        <v>0</v>
      </c>
      <c r="I84" s="19">
        <v>0</v>
      </c>
      <c r="J84" s="19">
        <v>0</v>
      </c>
      <c r="K84" s="65">
        <f t="shared" si="19"/>
        <v>-8000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4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3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3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3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3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53"/>
    </row>
    <row r="97" spans="1:12" s="69" customFormat="1" ht="18.75" customHeight="1">
      <c r="A97" s="62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68"/>
    </row>
    <row r="98" spans="1:12" ht="18.75" customHeight="1">
      <c r="A98" s="62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3"/>
    </row>
    <row r="99" spans="1:12" ht="18.75" customHeight="1">
      <c r="A99" s="62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3"/>
    </row>
    <row r="100" spans="1:12" ht="18.75" customHeight="1">
      <c r="A100" s="73" t="s">
        <v>136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3"/>
    </row>
    <row r="101" spans="1:12" ht="18.75" customHeight="1">
      <c r="A101" s="73" t="s">
        <v>118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3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3"/>
    </row>
    <row r="103" spans="1:12" ht="18.75" customHeight="1">
      <c r="A103" s="16" t="s">
        <v>119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3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4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2"/>
    </row>
    <row r="106" spans="1:12" ht="18.75" customHeight="1">
      <c r="A106" s="16" t="s">
        <v>83</v>
      </c>
      <c r="B106" s="24">
        <f aca="true" t="shared" si="22" ref="B106:H106">+B107+B108</f>
        <v>1127531.42</v>
      </c>
      <c r="C106" s="24">
        <f t="shared" si="22"/>
        <v>1899586.5699999998</v>
      </c>
      <c r="D106" s="24">
        <f t="shared" si="22"/>
        <v>2058593.6200000003</v>
      </c>
      <c r="E106" s="24">
        <f t="shared" si="22"/>
        <v>1028480.67</v>
      </c>
      <c r="F106" s="24">
        <f t="shared" si="22"/>
        <v>1468832.9200000002</v>
      </c>
      <c r="G106" s="24">
        <f t="shared" si="22"/>
        <v>2406646.18</v>
      </c>
      <c r="H106" s="24">
        <f t="shared" si="22"/>
        <v>1273130.46</v>
      </c>
      <c r="I106" s="24">
        <f>+I107+I108</f>
        <v>433257.41000000003</v>
      </c>
      <c r="J106" s="24">
        <f>+J107+J108</f>
        <v>810169.51</v>
      </c>
      <c r="K106" s="46">
        <f>SUM(B106:J106)</f>
        <v>12506228.76</v>
      </c>
      <c r="L106" s="52"/>
    </row>
    <row r="107" spans="1:12" ht="18" customHeight="1">
      <c r="A107" s="16" t="s">
        <v>82</v>
      </c>
      <c r="B107" s="24">
        <f aca="true" t="shared" si="23" ref="B107:J107">+B48+B62+B69+B103</f>
        <v>1109857.8299999998</v>
      </c>
      <c r="C107" s="24">
        <f t="shared" si="23"/>
        <v>1874614.13</v>
      </c>
      <c r="D107" s="24">
        <f t="shared" si="23"/>
        <v>2033318.5100000002</v>
      </c>
      <c r="E107" s="24">
        <f t="shared" si="23"/>
        <v>1005529.8300000001</v>
      </c>
      <c r="F107" s="24">
        <f t="shared" si="23"/>
        <v>1445481.59</v>
      </c>
      <c r="G107" s="24">
        <f t="shared" si="23"/>
        <v>2377400.3000000003</v>
      </c>
      <c r="H107" s="24">
        <f t="shared" si="23"/>
        <v>1252750.97</v>
      </c>
      <c r="I107" s="24">
        <f t="shared" si="23"/>
        <v>433257.41000000003</v>
      </c>
      <c r="J107" s="24">
        <f t="shared" si="23"/>
        <v>796292.67</v>
      </c>
      <c r="K107" s="46">
        <f>SUM(B107:J107)</f>
        <v>12328503.240000002</v>
      </c>
      <c r="L107" s="52"/>
    </row>
    <row r="108" spans="1:11" ht="18.75" customHeight="1">
      <c r="A108" s="16" t="s">
        <v>99</v>
      </c>
      <c r="B108" s="24">
        <f aca="true" t="shared" si="24" ref="B108:J108">IF(+B57+B104+B109&lt;0,0,(B57+B104+B109))</f>
        <v>17673.59</v>
      </c>
      <c r="C108" s="24">
        <f t="shared" si="24"/>
        <v>24972.44</v>
      </c>
      <c r="D108" s="24">
        <f t="shared" si="24"/>
        <v>25275.11</v>
      </c>
      <c r="E108" s="24">
        <f t="shared" si="24"/>
        <v>22950.84</v>
      </c>
      <c r="F108" s="24">
        <f t="shared" si="24"/>
        <v>23351.33</v>
      </c>
      <c r="G108" s="24">
        <f t="shared" si="24"/>
        <v>29245.88</v>
      </c>
      <c r="H108" s="24">
        <f t="shared" si="24"/>
        <v>20379.49</v>
      </c>
      <c r="I108" s="19">
        <f t="shared" si="24"/>
        <v>0</v>
      </c>
      <c r="J108" s="24">
        <f t="shared" si="24"/>
        <v>13876.84</v>
      </c>
      <c r="K108" s="46">
        <f>SUM(B108:J108)</f>
        <v>177725.52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5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6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3">
        <v>0</v>
      </c>
      <c r="C113" s="43">
        <v>0</v>
      </c>
      <c r="D113" s="43">
        <v>0</v>
      </c>
      <c r="E113" s="43">
        <v>0</v>
      </c>
      <c r="F113" s="43">
        <v>0</v>
      </c>
      <c r="G113" s="43">
        <v>0</v>
      </c>
      <c r="H113" s="43">
        <v>0</v>
      </c>
      <c r="I113" s="43">
        <v>0</v>
      </c>
      <c r="J113" s="43">
        <v>0</v>
      </c>
      <c r="K113" s="43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39">
        <f>SUM(K115:K134)</f>
        <v>12506228.759999998</v>
      </c>
      <c r="L114" s="52"/>
    </row>
    <row r="115" spans="1:11" ht="18.75" customHeight="1">
      <c r="A115" s="26" t="s">
        <v>70</v>
      </c>
      <c r="B115" s="27">
        <v>150926.27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9">
        <f>SUM(B115:J115)</f>
        <v>150926.27</v>
      </c>
    </row>
    <row r="116" spans="1:11" ht="18.75" customHeight="1">
      <c r="A116" s="26" t="s">
        <v>71</v>
      </c>
      <c r="B116" s="27">
        <v>976605.14</v>
      </c>
      <c r="C116" s="38">
        <v>0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9">
        <f aca="true" t="shared" si="25" ref="K116:K134">SUM(B116:J116)</f>
        <v>976605.14</v>
      </c>
    </row>
    <row r="117" spans="1:11" ht="18.75" customHeight="1">
      <c r="A117" s="26" t="s">
        <v>72</v>
      </c>
      <c r="B117" s="38">
        <v>0</v>
      </c>
      <c r="C117" s="27">
        <f>+C106</f>
        <v>1899586.5699999998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9">
        <f t="shared" si="25"/>
        <v>1899586.5699999998</v>
      </c>
    </row>
    <row r="118" spans="1:11" ht="18.75" customHeight="1">
      <c r="A118" s="26" t="s">
        <v>73</v>
      </c>
      <c r="B118" s="38">
        <v>0</v>
      </c>
      <c r="C118" s="38">
        <v>0</v>
      </c>
      <c r="D118" s="27">
        <v>1916260.88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9">
        <f t="shared" si="25"/>
        <v>1916260.88</v>
      </c>
    </row>
    <row r="119" spans="1:11" ht="18.75" customHeight="1">
      <c r="A119" s="26" t="s">
        <v>120</v>
      </c>
      <c r="B119" s="38">
        <v>0</v>
      </c>
      <c r="C119" s="38">
        <v>0</v>
      </c>
      <c r="D119" s="27">
        <v>142332.74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9">
        <f t="shared" si="25"/>
        <v>142332.74</v>
      </c>
    </row>
    <row r="120" spans="1:11" ht="18.75" customHeight="1">
      <c r="A120" s="26" t="s">
        <v>121</v>
      </c>
      <c r="B120" s="38">
        <v>0</v>
      </c>
      <c r="C120" s="38">
        <v>0</v>
      </c>
      <c r="D120" s="38">
        <v>0</v>
      </c>
      <c r="E120" s="27">
        <v>925632.61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9">
        <f t="shared" si="25"/>
        <v>925632.61</v>
      </c>
    </row>
    <row r="121" spans="1:11" ht="18.75" customHeight="1">
      <c r="A121" s="26" t="s">
        <v>122</v>
      </c>
      <c r="B121" s="38">
        <v>0</v>
      </c>
      <c r="C121" s="38">
        <v>0</v>
      </c>
      <c r="D121" s="38">
        <v>0</v>
      </c>
      <c r="E121" s="27">
        <v>102848.06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9">
        <f t="shared" si="25"/>
        <v>102848.06</v>
      </c>
    </row>
    <row r="122" spans="1:11" ht="18.75" customHeight="1">
      <c r="A122" s="26" t="s">
        <v>123</v>
      </c>
      <c r="B122" s="38">
        <v>0</v>
      </c>
      <c r="C122" s="38">
        <v>0</v>
      </c>
      <c r="D122" s="38">
        <v>0</v>
      </c>
      <c r="E122" s="38">
        <v>0</v>
      </c>
      <c r="F122" s="27">
        <v>328314.1</v>
      </c>
      <c r="G122" s="38">
        <v>0</v>
      </c>
      <c r="H122" s="38">
        <v>0</v>
      </c>
      <c r="I122" s="38">
        <v>0</v>
      </c>
      <c r="J122" s="38">
        <v>0</v>
      </c>
      <c r="K122" s="39">
        <f t="shared" si="25"/>
        <v>328314.1</v>
      </c>
    </row>
    <row r="123" spans="1:11" ht="18.75" customHeight="1">
      <c r="A123" s="26" t="s">
        <v>124</v>
      </c>
      <c r="B123" s="38">
        <v>0</v>
      </c>
      <c r="C123" s="38">
        <v>0</v>
      </c>
      <c r="D123" s="38">
        <v>0</v>
      </c>
      <c r="E123" s="38">
        <v>0</v>
      </c>
      <c r="F123" s="27">
        <v>604169.99</v>
      </c>
      <c r="G123" s="38">
        <v>0</v>
      </c>
      <c r="H123" s="38">
        <v>0</v>
      </c>
      <c r="I123" s="38">
        <v>0</v>
      </c>
      <c r="J123" s="38">
        <v>0</v>
      </c>
      <c r="K123" s="39">
        <f t="shared" si="25"/>
        <v>604169.99</v>
      </c>
    </row>
    <row r="124" spans="1:11" ht="18.75" customHeight="1">
      <c r="A124" s="26" t="s">
        <v>125</v>
      </c>
      <c r="B124" s="38">
        <v>0</v>
      </c>
      <c r="C124" s="38">
        <v>0</v>
      </c>
      <c r="D124" s="38">
        <v>0</v>
      </c>
      <c r="E124" s="38">
        <v>0</v>
      </c>
      <c r="F124" s="27">
        <v>63242.71</v>
      </c>
      <c r="G124" s="38">
        <v>0</v>
      </c>
      <c r="H124" s="38">
        <v>0</v>
      </c>
      <c r="I124" s="38">
        <v>0</v>
      </c>
      <c r="J124" s="38">
        <v>0</v>
      </c>
      <c r="K124" s="39">
        <f t="shared" si="25"/>
        <v>63242.71</v>
      </c>
    </row>
    <row r="125" spans="1:11" ht="18.75" customHeight="1">
      <c r="A125" s="26" t="s">
        <v>126</v>
      </c>
      <c r="B125" s="66">
        <v>0</v>
      </c>
      <c r="C125" s="66">
        <v>0</v>
      </c>
      <c r="D125" s="66">
        <v>0</v>
      </c>
      <c r="E125" s="66">
        <v>0</v>
      </c>
      <c r="F125" s="67">
        <v>473106.13</v>
      </c>
      <c r="G125" s="66">
        <v>0</v>
      </c>
      <c r="H125" s="66">
        <v>0</v>
      </c>
      <c r="I125" s="66">
        <v>0</v>
      </c>
      <c r="J125" s="66">
        <v>0</v>
      </c>
      <c r="K125" s="67">
        <f t="shared" si="25"/>
        <v>473106.13</v>
      </c>
    </row>
    <row r="126" spans="1:11" ht="18.75" customHeight="1">
      <c r="A126" s="26" t="s">
        <v>127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27">
        <v>693235.58</v>
      </c>
      <c r="H126" s="38">
        <v>0</v>
      </c>
      <c r="I126" s="38">
        <v>0</v>
      </c>
      <c r="J126" s="38">
        <v>0</v>
      </c>
      <c r="K126" s="39">
        <f t="shared" si="25"/>
        <v>693235.58</v>
      </c>
    </row>
    <row r="127" spans="1:11" ht="18.75" customHeight="1">
      <c r="A127" s="26" t="s">
        <v>128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27">
        <v>57562.65</v>
      </c>
      <c r="H127" s="38">
        <v>0</v>
      </c>
      <c r="I127" s="38">
        <v>0</v>
      </c>
      <c r="J127" s="38">
        <v>0</v>
      </c>
      <c r="K127" s="39">
        <f t="shared" si="25"/>
        <v>57562.65</v>
      </c>
    </row>
    <row r="128" spans="1:11" ht="18.75" customHeight="1">
      <c r="A128" s="26" t="s">
        <v>129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27">
        <v>340601.34</v>
      </c>
      <c r="H128" s="38">
        <v>0</v>
      </c>
      <c r="I128" s="38">
        <v>0</v>
      </c>
      <c r="J128" s="38">
        <v>0</v>
      </c>
      <c r="K128" s="39">
        <f t="shared" si="25"/>
        <v>340601.34</v>
      </c>
    </row>
    <row r="129" spans="1:11" ht="18.75" customHeight="1">
      <c r="A129" s="26" t="s">
        <v>130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27">
        <v>349544</v>
      </c>
      <c r="H129" s="38">
        <v>0</v>
      </c>
      <c r="I129" s="38">
        <v>0</v>
      </c>
      <c r="J129" s="38">
        <v>0</v>
      </c>
      <c r="K129" s="39">
        <f t="shared" si="25"/>
        <v>349544</v>
      </c>
    </row>
    <row r="130" spans="1:11" ht="18.75" customHeight="1">
      <c r="A130" s="26" t="s">
        <v>131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27">
        <v>965702.6</v>
      </c>
      <c r="H130" s="38">
        <v>0</v>
      </c>
      <c r="I130" s="38">
        <v>0</v>
      </c>
      <c r="J130" s="38">
        <v>0</v>
      </c>
      <c r="K130" s="39">
        <f t="shared" si="25"/>
        <v>965702.6</v>
      </c>
    </row>
    <row r="131" spans="1:11" ht="18.75" customHeight="1">
      <c r="A131" s="26" t="s">
        <v>132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27">
        <v>459316.09</v>
      </c>
      <c r="I131" s="38">
        <v>0</v>
      </c>
      <c r="J131" s="38">
        <v>0</v>
      </c>
      <c r="K131" s="39">
        <f t="shared" si="25"/>
        <v>459316.09</v>
      </c>
    </row>
    <row r="132" spans="1:11" ht="18.75" customHeight="1">
      <c r="A132" s="26" t="s">
        <v>133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38">
        <v>0</v>
      </c>
      <c r="H132" s="27">
        <v>813814.37</v>
      </c>
      <c r="I132" s="38">
        <v>0</v>
      </c>
      <c r="J132" s="38">
        <v>0</v>
      </c>
      <c r="K132" s="39">
        <f t="shared" si="25"/>
        <v>813814.37</v>
      </c>
    </row>
    <row r="133" spans="1:11" ht="18.75" customHeight="1">
      <c r="A133" s="26" t="s">
        <v>134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27">
        <v>433257.41</v>
      </c>
      <c r="J133" s="38"/>
      <c r="K133" s="39">
        <f t="shared" si="25"/>
        <v>433257.41</v>
      </c>
    </row>
    <row r="134" spans="1:11" ht="18.75" customHeight="1">
      <c r="A134" s="74" t="s">
        <v>135</v>
      </c>
      <c r="B134" s="40">
        <v>0</v>
      </c>
      <c r="C134" s="40">
        <v>0</v>
      </c>
      <c r="D134" s="40">
        <v>0</v>
      </c>
      <c r="E134" s="40">
        <v>0</v>
      </c>
      <c r="F134" s="40">
        <v>0</v>
      </c>
      <c r="G134" s="40">
        <v>0</v>
      </c>
      <c r="H134" s="40">
        <v>0</v>
      </c>
      <c r="I134" s="40"/>
      <c r="J134" s="41">
        <v>810169.52</v>
      </c>
      <c r="K134" s="42">
        <f t="shared" si="25"/>
        <v>810169.52</v>
      </c>
    </row>
    <row r="135" spans="1:11" ht="18.75" customHeight="1">
      <c r="A135" s="72"/>
      <c r="B135" s="48">
        <v>0</v>
      </c>
      <c r="C135" s="48">
        <v>0</v>
      </c>
      <c r="D135" s="48">
        <v>0</v>
      </c>
      <c r="E135" s="48">
        <v>0</v>
      </c>
      <c r="F135" s="48">
        <v>0</v>
      </c>
      <c r="G135" s="48">
        <v>0</v>
      </c>
      <c r="H135" s="48">
        <v>0</v>
      </c>
      <c r="I135" s="48">
        <v>0</v>
      </c>
      <c r="J135" s="48">
        <f>J106-J134</f>
        <v>-0.010000000009313226</v>
      </c>
      <c r="K135" s="49"/>
    </row>
    <row r="136" ht="18" customHeight="1">
      <c r="A136" s="72"/>
    </row>
    <row r="137" ht="18" customHeight="1">
      <c r="A137" s="72"/>
    </row>
    <row r="138" ht="18" customHeight="1">
      <c r="A138" s="72"/>
    </row>
    <row r="139" ht="18" customHeight="1"/>
    <row r="140" ht="18" customHeight="1"/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2018-02-06T13:34:33Z</dcterms:modified>
  <cp:category/>
  <cp:version/>
  <cp:contentType/>
  <cp:contentStatus/>
</cp:coreProperties>
</file>