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<sst xmlns="http://schemas.openxmlformats.org/spreadsheetml/2006/main" count="138" uniqueCount="138">
  <si>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</si>
  <si>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</si>
  <si>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</si>
  <si>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</si>
  <si>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</si>
  <si>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</si>
  <si>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</si>
  <si>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</si>
  <si>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</si>
  <si>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</si>
  <si>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</si>
  <si>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</si>
  <si>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</si>
  <si>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</si>
  <si>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</si>
  <si>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</si>
  <si>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</si>
  <si>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</si>
  <si>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</si>
  <si>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</si>
  <si>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</si>
  <si>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</si>
  <si>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</si>
  <si>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</si>
  <si>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</si>
  <si>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</si>
  <si>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</si>
  <si>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</si>
  <si>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</si>
  <si>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</si>
  <si>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</si>
  <si>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</si>
  <si>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</si>
  <si>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</si>
  <si>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</si>
  <si>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</si>
  <si>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</si>
  <si>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</si>
  <si>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</si>
  <si>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</si>
  <si>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</si>
  <si>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</si>
  <si>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</si>
  <si>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</si>
  <si>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</si>
  <si>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</si>
  <si>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</si>
  <si>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</si>
  <si>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</si>
  <si>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</si>
  <si>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</si>
  <si>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</si>
  <si>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</si>
  <si>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</si>
  <si>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</si>
  <si>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</si>
  <si>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</si>
  <si>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</si>
  <si>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</si>
  <si>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</si>
  <si>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</si>
  <si>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</si>
  <si>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</si>
  <si>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</si>
  <si>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</si>
  <si>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</si>
  <si>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</si>
  <si>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</si>
  <si>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</si>
  <si>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</si>
  <si>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</si>
  <si>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</si>
  <si>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</si>
  <si>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</si>
  <si>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</si>
  <si>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</si>
  <si>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</si>
  <si>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</si>
  <si>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</si>
  <si>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</si>
  <si>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</si>
  <si>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</si>
  <si>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</si>
  <si>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</si>
  <si>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</si>
  <si>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</si>
  <si>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</si>
  <si>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</si>
  <si>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</si>
  <si>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</si>
  <si>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</si>
  <si>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</si>
  <si>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</si>
  <si>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</si>
  <si>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</si>
  <si>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</si>
  <si>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</si>
  <si>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</si>
  <si>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</si>
  <si>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</si>
  <si>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</si>
  <si>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</si>
  <si>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</si>
  <si>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</si>
  <si>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</si>
  <si>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</si>
  <si>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</si>
  <si>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</si>
  <si>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</si>
  <si>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</si>
  <si>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</si>
  <si>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</si>
  <si>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</si>
  <si>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</si>
  <si>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</si>
  <si>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</si>
  <si>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</si>
  <si>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</si>
  <si>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</si>
  <si>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</si>
  <si>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</si>
  <si>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</si>
  <si>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</si>
  <si>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</si>
  <si>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</si>
  <si>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</si>
  <si>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</si>
  <si>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</si>
  <si>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</si>
  <si>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</si>
  <si>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</si>
  <si>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</si>
  <si>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</si>
  <si>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</si>
  <si>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</si>
  <si>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</si>
  <si>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</si>
  <si>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28/01/18 - VENCIMENTO 02/02/18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</si>
</sst>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154234</v>
      </c>
      <c r="C7" s="9">
        <f t="shared" si="0"/>
        <v>210558</v>
      </c>
      <c r="D7" s="9">
        <f t="shared" si="0"/>
        <v>225983</v>
      </c>
      <c r="E7" s="9">
        <f t="shared" si="0"/>
        <v>129546</v>
      </c>
      <c r="F7" s="9">
        <f t="shared" si="0"/>
        <v>215490</v>
      </c>
      <c r="G7" s="9">
        <f t="shared" si="0"/>
        <v>372225</v>
      </c>
      <c r="H7" s="9">
        <f t="shared" si="0"/>
        <v>130276</v>
      </c>
      <c r="I7" s="9">
        <f t="shared" si="0"/>
        <v>25303</v>
      </c>
      <c r="J7" s="9">
        <f t="shared" si="0"/>
        <v>101120</v>
      </c>
      <c r="K7" s="9">
        <f t="shared" si="0"/>
        <v>1564735</v>
      </c>
      <c r="L7" s="50"/>
    </row>
    <row r="8" spans="1:11" ht="17.25" customHeight="1">
      <c r="A8" s="10" t="s">
        <v>97</v>
      </c>
      <c r="B8" s="11">
        <f>B9+B12+B16</f>
        <v>79859</v>
      </c>
      <c r="C8" s="11">
        <f aca="true" t="shared" si="1" ref="C8:J8">C9+C12+C16</f>
        <v>114241</v>
      </c>
      <c r="D8" s="11">
        <f t="shared" si="1"/>
        <v>113580</v>
      </c>
      <c r="E8" s="11">
        <f t="shared" si="1"/>
        <v>69616</v>
      </c>
      <c r="F8" s="11">
        <f t="shared" si="1"/>
        <v>105966</v>
      </c>
      <c r="G8" s="11">
        <f t="shared" si="1"/>
        <v>183532</v>
      </c>
      <c r="H8" s="11">
        <f t="shared" si="1"/>
        <v>75060</v>
      </c>
      <c r="I8" s="11">
        <f t="shared" si="1"/>
        <v>11770</v>
      </c>
      <c r="J8" s="11">
        <f t="shared" si="1"/>
        <v>52378</v>
      </c>
      <c r="K8" s="11">
        <f>SUM(B8:J8)</f>
        <v>806002</v>
      </c>
    </row>
    <row r="9" spans="1:11" ht="17.25" customHeight="1">
      <c r="A9" s="15" t="s">
        <v>16</v>
      </c>
      <c r="B9" s="13">
        <f>+B10+B11</f>
        <v>15711</v>
      </c>
      <c r="C9" s="13">
        <f aca="true" t="shared" si="2" ref="C9:J9">+C10+C11</f>
        <v>23824</v>
      </c>
      <c r="D9" s="13">
        <f t="shared" si="2"/>
        <v>22502</v>
      </c>
      <c r="E9" s="13">
        <f t="shared" si="2"/>
        <v>13423</v>
      </c>
      <c r="F9" s="13">
        <f t="shared" si="2"/>
        <v>17136</v>
      </c>
      <c r="G9" s="13">
        <f t="shared" si="2"/>
        <v>23049</v>
      </c>
      <c r="H9" s="13">
        <f t="shared" si="2"/>
        <v>16671</v>
      </c>
      <c r="I9" s="13">
        <f t="shared" si="2"/>
        <v>2740</v>
      </c>
      <c r="J9" s="13">
        <f t="shared" si="2"/>
        <v>9604</v>
      </c>
      <c r="K9" s="11">
        <f>SUM(B9:J9)</f>
        <v>144660</v>
      </c>
    </row>
    <row r="10" spans="1:11" ht="17.25" customHeight="1">
      <c r="A10" s="29" t="s">
        <v>17</v>
      </c>
      <c r="B10" s="13">
        <v>15711</v>
      </c>
      <c r="C10" s="13">
        <v>23824</v>
      </c>
      <c r="D10" s="13">
        <v>22502</v>
      </c>
      <c r="E10" s="13">
        <v>13423</v>
      </c>
      <c r="F10" s="13">
        <v>17136</v>
      </c>
      <c r="G10" s="13">
        <v>23049</v>
      </c>
      <c r="H10" s="13">
        <v>16671</v>
      </c>
      <c r="I10" s="13">
        <v>2740</v>
      </c>
      <c r="J10" s="13">
        <v>9604</v>
      </c>
      <c r="K10" s="11">
        <f>SUM(B10:J10)</f>
        <v>144660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59611</v>
      </c>
      <c r="C12" s="17">
        <f t="shared" si="3"/>
        <v>84104</v>
      </c>
      <c r="D12" s="17">
        <f t="shared" si="3"/>
        <v>84683</v>
      </c>
      <c r="E12" s="17">
        <f t="shared" si="3"/>
        <v>52475</v>
      </c>
      <c r="F12" s="17">
        <f t="shared" si="3"/>
        <v>82076</v>
      </c>
      <c r="G12" s="17">
        <f t="shared" si="3"/>
        <v>148810</v>
      </c>
      <c r="H12" s="17">
        <f t="shared" si="3"/>
        <v>54905</v>
      </c>
      <c r="I12" s="17">
        <f t="shared" si="3"/>
        <v>8359</v>
      </c>
      <c r="J12" s="17">
        <f t="shared" si="3"/>
        <v>39900</v>
      </c>
      <c r="K12" s="11">
        <f aca="true" t="shared" si="4" ref="K12:K27">SUM(B12:J12)</f>
        <v>614923</v>
      </c>
    </row>
    <row r="13" spans="1:13" ht="17.25" customHeight="1">
      <c r="A13" s="14" t="s">
        <v>19</v>
      </c>
      <c r="B13" s="13">
        <v>30665</v>
      </c>
      <c r="C13" s="13">
        <v>46310</v>
      </c>
      <c r="D13" s="13">
        <v>46655</v>
      </c>
      <c r="E13" s="13">
        <v>28412</v>
      </c>
      <c r="F13" s="13">
        <v>41611</v>
      </c>
      <c r="G13" s="13">
        <v>68994</v>
      </c>
      <c r="H13" s="13">
        <v>25659</v>
      </c>
      <c r="I13" s="13">
        <v>4874</v>
      </c>
      <c r="J13" s="13">
        <v>22331</v>
      </c>
      <c r="K13" s="11">
        <f t="shared" si="4"/>
        <v>315511</v>
      </c>
      <c r="L13" s="50"/>
      <c r="M13" s="51"/>
    </row>
    <row r="14" spans="1:12" ht="17.25" customHeight="1">
      <c r="A14" s="14" t="s">
        <v>20</v>
      </c>
      <c r="B14" s="13">
        <v>28570</v>
      </c>
      <c r="C14" s="13">
        <v>37279</v>
      </c>
      <c r="D14" s="13">
        <v>37645</v>
      </c>
      <c r="E14" s="13">
        <v>23688</v>
      </c>
      <c r="F14" s="13">
        <v>40069</v>
      </c>
      <c r="G14" s="13">
        <v>79179</v>
      </c>
      <c r="H14" s="13">
        <v>28672</v>
      </c>
      <c r="I14" s="13">
        <v>3417</v>
      </c>
      <c r="J14" s="13">
        <v>17439</v>
      </c>
      <c r="K14" s="11">
        <f t="shared" si="4"/>
        <v>295958</v>
      </c>
      <c r="L14" s="50"/>
    </row>
    <row r="15" spans="1:11" ht="17.25" customHeight="1">
      <c r="A15" s="14" t="s">
        <v>21</v>
      </c>
      <c r="B15" s="13">
        <v>376</v>
      </c>
      <c r="C15" s="13">
        <v>515</v>
      </c>
      <c r="D15" s="13">
        <v>383</v>
      </c>
      <c r="E15" s="13">
        <v>375</v>
      </c>
      <c r="F15" s="13">
        <v>396</v>
      </c>
      <c r="G15" s="13">
        <v>637</v>
      </c>
      <c r="H15" s="13">
        <v>574</v>
      </c>
      <c r="I15" s="13">
        <v>68</v>
      </c>
      <c r="J15" s="13">
        <v>130</v>
      </c>
      <c r="K15" s="11">
        <f t="shared" si="4"/>
        <v>3454</v>
      </c>
    </row>
    <row r="16" spans="1:11" ht="17.25" customHeight="1">
      <c r="A16" s="15" t="s">
        <v>93</v>
      </c>
      <c r="B16" s="13">
        <f>B17+B18+B19</f>
        <v>4537</v>
      </c>
      <c r="C16" s="13">
        <f aca="true" t="shared" si="5" ref="C16:J16">C17+C18+C19</f>
        <v>6313</v>
      </c>
      <c r="D16" s="13">
        <f t="shared" si="5"/>
        <v>6395</v>
      </c>
      <c r="E16" s="13">
        <f t="shared" si="5"/>
        <v>3718</v>
      </c>
      <c r="F16" s="13">
        <f t="shared" si="5"/>
        <v>6754</v>
      </c>
      <c r="G16" s="13">
        <f t="shared" si="5"/>
        <v>11673</v>
      </c>
      <c r="H16" s="13">
        <f t="shared" si="5"/>
        <v>3484</v>
      </c>
      <c r="I16" s="13">
        <f t="shared" si="5"/>
        <v>671</v>
      </c>
      <c r="J16" s="13">
        <f t="shared" si="5"/>
        <v>2874</v>
      </c>
      <c r="K16" s="11">
        <f t="shared" si="4"/>
        <v>46419</v>
      </c>
    </row>
    <row r="17" spans="1:11" ht="17.25" customHeight="1">
      <c r="A17" s="14" t="s">
        <v>94</v>
      </c>
      <c r="B17" s="13">
        <v>4513</v>
      </c>
      <c r="C17" s="13">
        <v>6284</v>
      </c>
      <c r="D17" s="13">
        <v>6371</v>
      </c>
      <c r="E17" s="13">
        <v>3701</v>
      </c>
      <c r="F17" s="13">
        <v>6718</v>
      </c>
      <c r="G17" s="13">
        <v>11607</v>
      </c>
      <c r="H17" s="13">
        <v>3465</v>
      </c>
      <c r="I17" s="13">
        <v>670</v>
      </c>
      <c r="J17" s="13">
        <v>2862</v>
      </c>
      <c r="K17" s="11">
        <f t="shared" si="4"/>
        <v>46191</v>
      </c>
    </row>
    <row r="18" spans="1:11" ht="17.25" customHeight="1">
      <c r="A18" s="14" t="s">
        <v>95</v>
      </c>
      <c r="B18" s="13">
        <v>23</v>
      </c>
      <c r="C18" s="13">
        <v>23</v>
      </c>
      <c r="D18" s="13">
        <v>21</v>
      </c>
      <c r="E18" s="13">
        <v>11</v>
      </c>
      <c r="F18" s="13">
        <v>30</v>
      </c>
      <c r="G18" s="13">
        <v>64</v>
      </c>
      <c r="H18" s="13">
        <v>18</v>
      </c>
      <c r="I18" s="13">
        <v>0</v>
      </c>
      <c r="J18" s="13">
        <v>10</v>
      </c>
      <c r="K18" s="11">
        <f t="shared" si="4"/>
        <v>200</v>
      </c>
    </row>
    <row r="19" spans="1:11" ht="17.25" customHeight="1">
      <c r="A19" s="14" t="s">
        <v>96</v>
      </c>
      <c r="B19" s="13">
        <v>1</v>
      </c>
      <c r="C19" s="13">
        <v>6</v>
      </c>
      <c r="D19" s="13">
        <v>3</v>
      </c>
      <c r="E19" s="13">
        <v>6</v>
      </c>
      <c r="F19" s="13">
        <v>6</v>
      </c>
      <c r="G19" s="13">
        <v>2</v>
      </c>
      <c r="H19" s="13">
        <v>1</v>
      </c>
      <c r="I19" s="13">
        <v>1</v>
      </c>
      <c r="J19" s="13">
        <v>2</v>
      </c>
      <c r="K19" s="11">
        <f t="shared" si="4"/>
        <v>28</v>
      </c>
    </row>
    <row r="20" spans="1:11" ht="17.25" customHeight="1">
      <c r="A20" s="16" t="s">
        <v>22</v>
      </c>
      <c r="B20" s="11">
        <f>+B21+B22+B23</f>
        <v>49570</v>
      </c>
      <c r="C20" s="11">
        <f aca="true" t="shared" si="6" ref="C20:J20">+C21+C22+C23</f>
        <v>59213</v>
      </c>
      <c r="D20" s="11">
        <f t="shared" si="6"/>
        <v>69393</v>
      </c>
      <c r="E20" s="11">
        <f t="shared" si="6"/>
        <v>35774</v>
      </c>
      <c r="F20" s="11">
        <f t="shared" si="6"/>
        <v>77540</v>
      </c>
      <c r="G20" s="11">
        <f t="shared" si="6"/>
        <v>145916</v>
      </c>
      <c r="H20" s="11">
        <f t="shared" si="6"/>
        <v>37670</v>
      </c>
      <c r="I20" s="11">
        <f t="shared" si="6"/>
        <v>7426</v>
      </c>
      <c r="J20" s="11">
        <f t="shared" si="6"/>
        <v>28902</v>
      </c>
      <c r="K20" s="11">
        <f t="shared" si="4"/>
        <v>511404</v>
      </c>
    </row>
    <row r="21" spans="1:12" ht="17.25" customHeight="1">
      <c r="A21" s="12" t="s">
        <v>23</v>
      </c>
      <c r="B21" s="13">
        <v>29799</v>
      </c>
      <c r="C21" s="13">
        <v>38642</v>
      </c>
      <c r="D21" s="13">
        <v>45047</v>
      </c>
      <c r="E21" s="13">
        <v>22996</v>
      </c>
      <c r="F21" s="13">
        <v>45608</v>
      </c>
      <c r="G21" s="13">
        <v>76488</v>
      </c>
      <c r="H21" s="13">
        <v>22337</v>
      </c>
      <c r="I21" s="13">
        <v>5116</v>
      </c>
      <c r="J21" s="13">
        <v>18494</v>
      </c>
      <c r="K21" s="11">
        <f t="shared" si="4"/>
        <v>304527</v>
      </c>
      <c r="L21" s="50"/>
    </row>
    <row r="22" spans="1:12" ht="17.25" customHeight="1">
      <c r="A22" s="12" t="s">
        <v>24</v>
      </c>
      <c r="B22" s="13">
        <v>19618</v>
      </c>
      <c r="C22" s="13">
        <v>20389</v>
      </c>
      <c r="D22" s="13">
        <v>24182</v>
      </c>
      <c r="E22" s="13">
        <v>12657</v>
      </c>
      <c r="F22" s="13">
        <v>31780</v>
      </c>
      <c r="G22" s="13">
        <v>69085</v>
      </c>
      <c r="H22" s="13">
        <v>15139</v>
      </c>
      <c r="I22" s="13">
        <v>2288</v>
      </c>
      <c r="J22" s="13">
        <v>10351</v>
      </c>
      <c r="K22" s="11">
        <f t="shared" si="4"/>
        <v>205489</v>
      </c>
      <c r="L22" s="50"/>
    </row>
    <row r="23" spans="1:11" ht="17.25" customHeight="1">
      <c r="A23" s="12" t="s">
        <v>25</v>
      </c>
      <c r="B23" s="13">
        <v>153</v>
      </c>
      <c r="C23" s="13">
        <v>182</v>
      </c>
      <c r="D23" s="13">
        <v>164</v>
      </c>
      <c r="E23" s="13">
        <v>121</v>
      </c>
      <c r="F23" s="13">
        <v>152</v>
      </c>
      <c r="G23" s="13">
        <v>343</v>
      </c>
      <c r="H23" s="13">
        <v>194</v>
      </c>
      <c r="I23" s="13">
        <v>22</v>
      </c>
      <c r="J23" s="13">
        <v>57</v>
      </c>
      <c r="K23" s="11">
        <f t="shared" si="4"/>
        <v>1388</v>
      </c>
    </row>
    <row r="24" spans="1:11" ht="17.25" customHeight="1">
      <c r="A24" s="16" t="s">
        <v>26</v>
      </c>
      <c r="B24" s="13">
        <f>+B25+B26</f>
        <v>24805</v>
      </c>
      <c r="C24" s="13">
        <f aca="true" t="shared" si="7" ref="C24:J24">+C25+C26</f>
        <v>37104</v>
      </c>
      <c r="D24" s="13">
        <f t="shared" si="7"/>
        <v>43010</v>
      </c>
      <c r="E24" s="13">
        <f t="shared" si="7"/>
        <v>24156</v>
      </c>
      <c r="F24" s="13">
        <f t="shared" si="7"/>
        <v>31984</v>
      </c>
      <c r="G24" s="13">
        <f t="shared" si="7"/>
        <v>42777</v>
      </c>
      <c r="H24" s="13">
        <f t="shared" si="7"/>
        <v>16338</v>
      </c>
      <c r="I24" s="13">
        <f t="shared" si="7"/>
        <v>6107</v>
      </c>
      <c r="J24" s="13">
        <f t="shared" si="7"/>
        <v>19840</v>
      </c>
      <c r="K24" s="11">
        <f t="shared" si="4"/>
        <v>246121</v>
      </c>
    </row>
    <row r="25" spans="1:12" ht="17.25" customHeight="1">
      <c r="A25" s="12" t="s">
        <v>115</v>
      </c>
      <c r="B25" s="13">
        <v>24805</v>
      </c>
      <c r="C25" s="13">
        <v>37097</v>
      </c>
      <c r="D25" s="13">
        <v>43002</v>
      </c>
      <c r="E25" s="13">
        <v>24156</v>
      </c>
      <c r="F25" s="13">
        <v>31984</v>
      </c>
      <c r="G25" s="13">
        <v>42774</v>
      </c>
      <c r="H25" s="13">
        <v>16337</v>
      </c>
      <c r="I25" s="13">
        <v>6107</v>
      </c>
      <c r="J25" s="13">
        <v>19835</v>
      </c>
      <c r="K25" s="11">
        <f t="shared" si="4"/>
        <v>246097</v>
      </c>
      <c r="L25" s="50"/>
    </row>
    <row r="26" spans="1:12" ht="17.25" customHeight="1">
      <c r="A26" s="12" t="s">
        <v>116</v>
      </c>
      <c r="B26" s="13">
        <v>0</v>
      </c>
      <c r="C26" s="13">
        <v>7</v>
      </c>
      <c r="D26" s="13">
        <v>8</v>
      </c>
      <c r="E26" s="13">
        <v>0</v>
      </c>
      <c r="F26" s="13">
        <v>0</v>
      </c>
      <c r="G26" s="13">
        <v>3</v>
      </c>
      <c r="H26" s="13">
        <v>1</v>
      </c>
      <c r="I26" s="13">
        <v>0</v>
      </c>
      <c r="J26" s="13">
        <v>5</v>
      </c>
      <c r="K26" s="11">
        <f t="shared" si="4"/>
        <v>24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1208</v>
      </c>
      <c r="I27" s="11">
        <v>0</v>
      </c>
      <c r="J27" s="11">
        <v>0</v>
      </c>
      <c r="K27" s="11">
        <f t="shared" si="4"/>
        <v>1208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28750.91</v>
      </c>
      <c r="I35" s="19">
        <v>0</v>
      </c>
      <c r="J35" s="19">
        <v>0</v>
      </c>
      <c r="K35" s="23">
        <f>SUM(B35:J35)</f>
        <v>28750.91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462149.61</v>
      </c>
      <c r="C47" s="22">
        <f aca="true" t="shared" si="12" ref="C47:H47">+C48+C57</f>
        <v>703478.3099999999</v>
      </c>
      <c r="D47" s="22">
        <f t="shared" si="12"/>
        <v>844634.71</v>
      </c>
      <c r="E47" s="22">
        <f t="shared" si="12"/>
        <v>422705.8900000001</v>
      </c>
      <c r="F47" s="22">
        <f t="shared" si="12"/>
        <v>681028.83</v>
      </c>
      <c r="G47" s="22">
        <f t="shared" si="12"/>
        <v>987599.1699999999</v>
      </c>
      <c r="H47" s="22">
        <f t="shared" si="12"/>
        <v>434462.92999999993</v>
      </c>
      <c r="I47" s="22">
        <f>+I48+I57</f>
        <v>123871.3</v>
      </c>
      <c r="J47" s="22">
        <f>+J48+J57</f>
        <v>328129.98</v>
      </c>
      <c r="K47" s="22">
        <f>SUM(B47:J47)</f>
        <v>4988060.73</v>
      </c>
    </row>
    <row r="48" spans="1:11" ht="17.25" customHeight="1">
      <c r="A48" s="16" t="s">
        <v>108</v>
      </c>
      <c r="B48" s="23">
        <f>SUM(B49:B56)</f>
        <v>444476.01999999996</v>
      </c>
      <c r="C48" s="23">
        <f aca="true" t="shared" si="13" ref="C48:J48">SUM(C49:C56)</f>
        <v>678505.87</v>
      </c>
      <c r="D48" s="23">
        <f t="shared" si="13"/>
        <v>819359.6</v>
      </c>
      <c r="E48" s="23">
        <f t="shared" si="13"/>
        <v>399755.05000000005</v>
      </c>
      <c r="F48" s="23">
        <f t="shared" si="13"/>
        <v>657677.5</v>
      </c>
      <c r="G48" s="23">
        <f t="shared" si="13"/>
        <v>958353.2899999999</v>
      </c>
      <c r="H48" s="23">
        <f t="shared" si="13"/>
        <v>414083.43999999994</v>
      </c>
      <c r="I48" s="23">
        <f t="shared" si="13"/>
        <v>123871.3</v>
      </c>
      <c r="J48" s="23">
        <f t="shared" si="13"/>
        <v>314253.13999999996</v>
      </c>
      <c r="K48" s="23">
        <f aca="true" t="shared" si="14" ref="K48:K57">SUM(B48:J48)</f>
        <v>4810335.209999999</v>
      </c>
    </row>
    <row r="49" spans="1:11" ht="17.25" customHeight="1">
      <c r="A49" s="34" t="s">
        <v>43</v>
      </c>
      <c r="B49" s="23">
        <f aca="true" t="shared" si="15" ref="B49:H49">ROUND(B30*B7,2)</f>
        <v>441124.66</v>
      </c>
      <c r="C49" s="23">
        <f t="shared" si="15"/>
        <v>672269.58</v>
      </c>
      <c r="D49" s="23">
        <f t="shared" si="15"/>
        <v>814103.76</v>
      </c>
      <c r="E49" s="23">
        <f t="shared" si="15"/>
        <v>396903.03</v>
      </c>
      <c r="F49" s="23">
        <f t="shared" si="15"/>
        <v>653408.78</v>
      </c>
      <c r="G49" s="23">
        <f t="shared" si="15"/>
        <v>952374.89</v>
      </c>
      <c r="H49" s="23">
        <f t="shared" si="15"/>
        <v>382216.76</v>
      </c>
      <c r="I49" s="23">
        <f>ROUND(I30*I7,2)</f>
        <v>122805.58</v>
      </c>
      <c r="J49" s="23">
        <f>ROUND(J30*J7,2)</f>
        <v>312036.1</v>
      </c>
      <c r="K49" s="23">
        <f t="shared" si="14"/>
        <v>4747243.140000001</v>
      </c>
    </row>
    <row r="50" spans="1:11" ht="17.25" customHeight="1">
      <c r="A50" s="34" t="s">
        <v>44</v>
      </c>
      <c r="B50" s="19">
        <v>0</v>
      </c>
      <c r="C50" s="23">
        <f>ROUND(C31*C7,2)</f>
        <v>1494.3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1494.3</v>
      </c>
    </row>
    <row r="51" spans="1:11" ht="17.25" customHeight="1">
      <c r="A51" s="64" t="s">
        <v>104</v>
      </c>
      <c r="B51" s="65">
        <f aca="true" t="shared" si="16" ref="B51:H51">ROUND(B32*B7,2)</f>
        <v>-740.32</v>
      </c>
      <c r="C51" s="65">
        <f t="shared" si="16"/>
        <v>-1031.73</v>
      </c>
      <c r="D51" s="65">
        <f t="shared" si="16"/>
        <v>-1129.92</v>
      </c>
      <c r="E51" s="65">
        <f t="shared" si="16"/>
        <v>-593.38</v>
      </c>
      <c r="F51" s="65">
        <f t="shared" si="16"/>
        <v>-1012.8</v>
      </c>
      <c r="G51" s="65">
        <f t="shared" si="16"/>
        <v>-1451.68</v>
      </c>
      <c r="H51" s="65">
        <f t="shared" si="16"/>
        <v>-599.27</v>
      </c>
      <c r="I51" s="19">
        <v>0</v>
      </c>
      <c r="J51" s="19">
        <v>0</v>
      </c>
      <c r="K51" s="65">
        <f>SUM(B51:J51)</f>
        <v>-6559.1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28750.91</v>
      </c>
      <c r="I53" s="31">
        <f>+I35</f>
        <v>0</v>
      </c>
      <c r="J53" s="31">
        <f>+J35</f>
        <v>0</v>
      </c>
      <c r="K53" s="23">
        <f t="shared" si="14"/>
        <v>28750.91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29245.88</v>
      </c>
      <c r="H57" s="36">
        <v>20379.49</v>
      </c>
      <c r="I57" s="19">
        <v>0</v>
      </c>
      <c r="J57" s="36">
        <v>13876.84</v>
      </c>
      <c r="K57" s="36">
        <f t="shared" si="14"/>
        <v>177725.52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-63844</v>
      </c>
      <c r="C61" s="35">
        <f t="shared" si="17"/>
        <v>-96354.79</v>
      </c>
      <c r="D61" s="35">
        <f t="shared" si="17"/>
        <v>-91082.15</v>
      </c>
      <c r="E61" s="35">
        <f t="shared" si="17"/>
        <v>-54692</v>
      </c>
      <c r="F61" s="35">
        <f t="shared" si="17"/>
        <v>-70924.65</v>
      </c>
      <c r="G61" s="35">
        <f t="shared" si="17"/>
        <v>-95202.4</v>
      </c>
      <c r="H61" s="35">
        <f t="shared" si="17"/>
        <v>-66684</v>
      </c>
      <c r="I61" s="35">
        <f t="shared" si="17"/>
        <v>-13352.81</v>
      </c>
      <c r="J61" s="35">
        <f t="shared" si="17"/>
        <v>-38416</v>
      </c>
      <c r="K61" s="35">
        <f>SUM(B61:J61)</f>
        <v>-590552.8</v>
      </c>
    </row>
    <row r="62" spans="1:11" ht="18.75" customHeight="1">
      <c r="A62" s="16" t="s">
        <v>74</v>
      </c>
      <c r="B62" s="35">
        <f aca="true" t="shared" si="18" ref="B62:J62">B63+B64+B65+B66+B67+B68</f>
        <v>-62844</v>
      </c>
      <c r="C62" s="35">
        <f t="shared" si="18"/>
        <v>-95296</v>
      </c>
      <c r="D62" s="35">
        <f t="shared" si="18"/>
        <v>-90008</v>
      </c>
      <c r="E62" s="35">
        <f t="shared" si="18"/>
        <v>-53692</v>
      </c>
      <c r="F62" s="35">
        <f t="shared" si="18"/>
        <v>-68544</v>
      </c>
      <c r="G62" s="35">
        <f t="shared" si="18"/>
        <v>-92196</v>
      </c>
      <c r="H62" s="35">
        <f t="shared" si="18"/>
        <v>-66684</v>
      </c>
      <c r="I62" s="35">
        <f t="shared" si="18"/>
        <v>-10960</v>
      </c>
      <c r="J62" s="35">
        <f t="shared" si="18"/>
        <v>-38416</v>
      </c>
      <c r="K62" s="35">
        <f aca="true" t="shared" si="19" ref="K62:K91">SUM(B62:J62)</f>
        <v>-578640</v>
      </c>
    </row>
    <row r="63" spans="1:11" ht="18.75" customHeight="1">
      <c r="A63" s="12" t="s">
        <v>75</v>
      </c>
      <c r="B63" s="35">
        <f>-ROUND(B9*$D$3,2)</f>
        <v>-62844</v>
      </c>
      <c r="C63" s="35">
        <f aca="true" t="shared" si="20" ref="C63:J63">-ROUND(C9*$D$3,2)</f>
        <v>-95296</v>
      </c>
      <c r="D63" s="35">
        <f t="shared" si="20"/>
        <v>-90008</v>
      </c>
      <c r="E63" s="35">
        <f t="shared" si="20"/>
        <v>-53692</v>
      </c>
      <c r="F63" s="35">
        <f t="shared" si="20"/>
        <v>-68544</v>
      </c>
      <c r="G63" s="35">
        <f t="shared" si="20"/>
        <v>-92196</v>
      </c>
      <c r="H63" s="35">
        <f t="shared" si="20"/>
        <v>-66684</v>
      </c>
      <c r="I63" s="35">
        <f t="shared" si="20"/>
        <v>-10960</v>
      </c>
      <c r="J63" s="35">
        <f t="shared" si="20"/>
        <v>-38416</v>
      </c>
      <c r="K63" s="35">
        <f t="shared" si="19"/>
        <v>-578640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398305.61</v>
      </c>
      <c r="C106" s="24">
        <f t="shared" si="22"/>
        <v>607123.5199999999</v>
      </c>
      <c r="D106" s="24">
        <f t="shared" si="22"/>
        <v>753552.5599999999</v>
      </c>
      <c r="E106" s="24">
        <f t="shared" si="22"/>
        <v>368013.8900000001</v>
      </c>
      <c r="F106" s="24">
        <f t="shared" si="22"/>
        <v>610104.1799999999</v>
      </c>
      <c r="G106" s="24">
        <f t="shared" si="22"/>
        <v>892396.7699999999</v>
      </c>
      <c r="H106" s="24">
        <f t="shared" si="22"/>
        <v>367778.92999999993</v>
      </c>
      <c r="I106" s="24">
        <f>+I107+I108</f>
        <v>110518.49</v>
      </c>
      <c r="J106" s="24">
        <f>+J107+J108</f>
        <v>289713.98</v>
      </c>
      <c r="K106" s="46">
        <f>SUM(B106:J106)</f>
        <v>4397507.93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380632.01999999996</v>
      </c>
      <c r="C107" s="24">
        <f t="shared" si="23"/>
        <v>582151.08</v>
      </c>
      <c r="D107" s="24">
        <f t="shared" si="23"/>
        <v>728277.45</v>
      </c>
      <c r="E107" s="24">
        <f t="shared" si="23"/>
        <v>345063.05000000005</v>
      </c>
      <c r="F107" s="24">
        <f t="shared" si="23"/>
        <v>586752.85</v>
      </c>
      <c r="G107" s="24">
        <f t="shared" si="23"/>
        <v>863150.8899999999</v>
      </c>
      <c r="H107" s="24">
        <f t="shared" si="23"/>
        <v>347399.43999999994</v>
      </c>
      <c r="I107" s="24">
        <f t="shared" si="23"/>
        <v>110518.49</v>
      </c>
      <c r="J107" s="24">
        <f t="shared" si="23"/>
        <v>275837.13999999996</v>
      </c>
      <c r="K107" s="46">
        <f>SUM(B107:J107)</f>
        <v>4219782.41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29245.88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177725.52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4397507.92</v>
      </c>
      <c r="L114" s="52"/>
    </row>
    <row r="115" spans="1:11" ht="18.75" customHeight="1">
      <c r="A115" s="26" t="s">
        <v>70</v>
      </c>
      <c r="B115" s="27">
        <v>49276.69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49276.69</v>
      </c>
    </row>
    <row r="116" spans="1:11" ht="18.75" customHeight="1">
      <c r="A116" s="26" t="s">
        <v>71</v>
      </c>
      <c r="B116" s="27">
        <v>349028.92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349028.92</v>
      </c>
    </row>
    <row r="117" spans="1:11" ht="18.75" customHeight="1">
      <c r="A117" s="26" t="s">
        <v>72</v>
      </c>
      <c r="B117" s="38">
        <v>0</v>
      </c>
      <c r="C117" s="27">
        <f>+C106</f>
        <v>607123.5199999999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607123.5199999999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702572.69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702572.69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50979.87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50979.87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331212.51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331212.51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36801.38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36801.38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116640.33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116640.33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215805.44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215805.44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37265.77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37265.77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240392.64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240392.64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255700.83</v>
      </c>
      <c r="H126" s="38">
        <v>0</v>
      </c>
      <c r="I126" s="38">
        <v>0</v>
      </c>
      <c r="J126" s="38">
        <v>0</v>
      </c>
      <c r="K126" s="39">
        <f t="shared" si="25"/>
        <v>255700.83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27280.59</v>
      </c>
      <c r="H127" s="38">
        <v>0</v>
      </c>
      <c r="I127" s="38">
        <v>0</v>
      </c>
      <c r="J127" s="38">
        <v>0</v>
      </c>
      <c r="K127" s="39">
        <f t="shared" si="25"/>
        <v>27280.59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125635.24</v>
      </c>
      <c r="H128" s="38">
        <v>0</v>
      </c>
      <c r="I128" s="38">
        <v>0</v>
      </c>
      <c r="J128" s="38">
        <v>0</v>
      </c>
      <c r="K128" s="39">
        <f t="shared" si="25"/>
        <v>125635.24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121858.25</v>
      </c>
      <c r="H129" s="38">
        <v>0</v>
      </c>
      <c r="I129" s="38">
        <v>0</v>
      </c>
      <c r="J129" s="38">
        <v>0</v>
      </c>
      <c r="K129" s="39">
        <f t="shared" si="25"/>
        <v>121858.25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361921.85</v>
      </c>
      <c r="H130" s="38">
        <v>0</v>
      </c>
      <c r="I130" s="38">
        <v>0</v>
      </c>
      <c r="J130" s="38">
        <v>0</v>
      </c>
      <c r="K130" s="39">
        <f t="shared" si="25"/>
        <v>361921.85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129636.57</v>
      </c>
      <c r="I131" s="38">
        <v>0</v>
      </c>
      <c r="J131" s="38">
        <v>0</v>
      </c>
      <c r="K131" s="39">
        <f t="shared" si="25"/>
        <v>129636.57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238142.36</v>
      </c>
      <c r="I132" s="38">
        <v>0</v>
      </c>
      <c r="J132" s="38">
        <v>0</v>
      </c>
      <c r="K132" s="39">
        <f t="shared" si="25"/>
        <v>238142.36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110518.49</v>
      </c>
      <c r="J133" s="38"/>
      <c r="K133" s="39">
        <f t="shared" si="25"/>
        <v>110518.49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289713.98</v>
      </c>
      <c r="K134" s="42">
        <f t="shared" si="25"/>
        <v>289713.98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2018-02-02T17:41:06Z</dcterms:modified>
  <cp:category/>
  <cp:version/>
  <cp:contentType/>
  <cp:contentStatus/>
</cp:coreProperties>
</file>