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<sst xmlns="http://schemas.openxmlformats.org/spreadsheetml/2006/main" count="138" uniqueCount="138">
  <si>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</si>
  <si>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</si>
  <si>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</si>
  <si>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</si>
  <si>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</si>
  <si>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</si>
  <si>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</si>
  <si>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</si>
  <si>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</si>
  <si>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</si>
  <si>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</si>
  <si>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</si>
  <si>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</si>
  <si>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</si>
  <si>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</si>
  <si>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</si>
  <si>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</si>
  <si>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</si>
  <si>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</si>
  <si>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</si>
  <si>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</si>
  <si>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</si>
  <si>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</si>
  <si>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</si>
  <si>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</si>
  <si>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</si>
  <si>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</si>
  <si>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</si>
  <si>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</si>
  <si>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</si>
  <si>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</si>
  <si>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</si>
  <si>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</si>
  <si>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</si>
  <si>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</si>
  <si>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</si>
  <si>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</si>
  <si>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</si>
  <si>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</si>
  <si>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</si>
  <si>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</si>
  <si>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</si>
  <si>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</si>
  <si>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</si>
  <si>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</si>
  <si>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</si>
  <si>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</si>
  <si>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</si>
  <si>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</si>
  <si>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</si>
  <si>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</si>
  <si>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</si>
  <si>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</si>
  <si>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</si>
  <si>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</si>
  <si>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</si>
  <si>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</si>
  <si>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</si>
  <si>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</si>
  <si>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</si>
  <si>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</si>
  <si>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</si>
  <si>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</si>
  <si>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</si>
  <si>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</si>
  <si>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</si>
  <si>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</si>
  <si>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</si>
  <si>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</si>
  <si>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</si>
  <si>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</si>
  <si>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</si>
  <si>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</si>
  <si>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</si>
  <si>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</si>
  <si>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</si>
  <si>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</si>
  <si>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</si>
  <si>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</si>
  <si>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</si>
  <si>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</si>
  <si>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</si>
  <si>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</si>
  <si>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</si>
  <si>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</si>
  <si>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</si>
  <si>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</si>
  <si>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</si>
  <si>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</si>
  <si>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</si>
  <si>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</si>
  <si>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</si>
  <si>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</si>
  <si>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</si>
  <si>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</si>
  <si>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</si>
  <si>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</si>
  <si>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</si>
  <si>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</si>
  <si>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</si>
  <si>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</si>
  <si>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</si>
  <si>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</si>
  <si>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</si>
  <si>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</si>
  <si>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</si>
  <si>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</si>
  <si>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</si>
  <si>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</si>
  <si>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</si>
  <si>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</si>
  <si>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</si>
  <si>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</si>
  <si>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</si>
  <si>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</si>
  <si>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</si>
  <si>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</si>
  <si>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</si>
  <si>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</si>
  <si>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</si>
  <si>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</si>
  <si>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</si>
  <si>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</si>
  <si>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</si>
  <si>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</si>
  <si>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</si>
  <si>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</si>
  <si>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</si>
  <si>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</si>
  <si>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</si>
  <si>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</si>
  <si>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</si>
  <si>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</si>
  <si>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</si>
  <si>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</si>
  <si>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</si>
  <si>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</si>
  <si>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26/01/18 - VENCIMENTO 02/02/18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</si>
</sst>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454179</v>
      </c>
      <c r="C7" s="9">
        <f t="shared" si="0"/>
        <v>563239</v>
      </c>
      <c r="D7" s="9">
        <f t="shared" si="0"/>
        <v>589060</v>
      </c>
      <c r="E7" s="9">
        <f t="shared" si="0"/>
        <v>399154</v>
      </c>
      <c r="F7" s="9">
        <f t="shared" si="0"/>
        <v>546978</v>
      </c>
      <c r="G7" s="9">
        <f t="shared" si="0"/>
        <v>936274</v>
      </c>
      <c r="H7" s="9">
        <f t="shared" si="0"/>
        <v>392520</v>
      </c>
      <c r="I7" s="9">
        <f t="shared" si="0"/>
        <v>93487</v>
      </c>
      <c r="J7" s="9">
        <f t="shared" si="0"/>
        <v>234709</v>
      </c>
      <c r="K7" s="9">
        <f t="shared" si="0"/>
        <v>4209600</v>
      </c>
      <c r="L7" s="50"/>
    </row>
    <row r="8" spans="1:11" ht="17.25" customHeight="1">
      <c r="A8" s="10" t="s">
        <v>97</v>
      </c>
      <c r="B8" s="11">
        <f>B9+B12+B16</f>
        <v>244424</v>
      </c>
      <c r="C8" s="11">
        <f aca="true" t="shared" si="1" ref="C8:J8">C9+C12+C16</f>
        <v>311586</v>
      </c>
      <c r="D8" s="11">
        <f t="shared" si="1"/>
        <v>304133</v>
      </c>
      <c r="E8" s="11">
        <f t="shared" si="1"/>
        <v>219874</v>
      </c>
      <c r="F8" s="11">
        <f t="shared" si="1"/>
        <v>285761</v>
      </c>
      <c r="G8" s="11">
        <f t="shared" si="1"/>
        <v>480957</v>
      </c>
      <c r="H8" s="11">
        <f t="shared" si="1"/>
        <v>228787</v>
      </c>
      <c r="I8" s="11">
        <f t="shared" si="1"/>
        <v>45197</v>
      </c>
      <c r="J8" s="11">
        <f t="shared" si="1"/>
        <v>122547</v>
      </c>
      <c r="K8" s="11">
        <f>SUM(B8:J8)</f>
        <v>2243266</v>
      </c>
    </row>
    <row r="9" spans="1:11" ht="17.25" customHeight="1">
      <c r="A9" s="15" t="s">
        <v>16</v>
      </c>
      <c r="B9" s="13">
        <f>+B10+B11</f>
        <v>35192</v>
      </c>
      <c r="C9" s="13">
        <f aca="true" t="shared" si="2" ref="C9:J9">+C10+C11</f>
        <v>47562</v>
      </c>
      <c r="D9" s="13">
        <f t="shared" si="2"/>
        <v>42976</v>
      </c>
      <c r="E9" s="13">
        <f t="shared" si="2"/>
        <v>31627</v>
      </c>
      <c r="F9" s="13">
        <f t="shared" si="2"/>
        <v>34977</v>
      </c>
      <c r="G9" s="13">
        <f t="shared" si="2"/>
        <v>44051</v>
      </c>
      <c r="H9" s="13">
        <f t="shared" si="2"/>
        <v>38756</v>
      </c>
      <c r="I9" s="13">
        <f t="shared" si="2"/>
        <v>7617</v>
      </c>
      <c r="J9" s="13">
        <f t="shared" si="2"/>
        <v>15871</v>
      </c>
      <c r="K9" s="11">
        <f>SUM(B9:J9)</f>
        <v>298629</v>
      </c>
    </row>
    <row r="10" spans="1:11" ht="17.25" customHeight="1">
      <c r="A10" s="29" t="s">
        <v>17</v>
      </c>
      <c r="B10" s="13">
        <v>35192</v>
      </c>
      <c r="C10" s="13">
        <v>47562</v>
      </c>
      <c r="D10" s="13">
        <v>42976</v>
      </c>
      <c r="E10" s="13">
        <v>31627</v>
      </c>
      <c r="F10" s="13">
        <v>34977</v>
      </c>
      <c r="G10" s="13">
        <v>44051</v>
      </c>
      <c r="H10" s="13">
        <v>38756</v>
      </c>
      <c r="I10" s="13">
        <v>7617</v>
      </c>
      <c r="J10" s="13">
        <v>15871</v>
      </c>
      <c r="K10" s="11">
        <f>SUM(B10:J10)</f>
        <v>298629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197330</v>
      </c>
      <c r="C12" s="17">
        <f t="shared" si="3"/>
        <v>248385</v>
      </c>
      <c r="D12" s="17">
        <f t="shared" si="3"/>
        <v>246043</v>
      </c>
      <c r="E12" s="17">
        <f t="shared" si="3"/>
        <v>177673</v>
      </c>
      <c r="F12" s="17">
        <f t="shared" si="3"/>
        <v>234402</v>
      </c>
      <c r="G12" s="17">
        <f t="shared" si="3"/>
        <v>408298</v>
      </c>
      <c r="H12" s="17">
        <f t="shared" si="3"/>
        <v>179599</v>
      </c>
      <c r="I12" s="17">
        <f t="shared" si="3"/>
        <v>34976</v>
      </c>
      <c r="J12" s="17">
        <f t="shared" si="3"/>
        <v>100520</v>
      </c>
      <c r="K12" s="11">
        <f aca="true" t="shared" si="4" ref="K12:K27">SUM(B12:J12)</f>
        <v>1827226</v>
      </c>
    </row>
    <row r="13" spans="1:13" ht="17.25" customHeight="1">
      <c r="A13" s="14" t="s">
        <v>19</v>
      </c>
      <c r="B13" s="13">
        <v>104984</v>
      </c>
      <c r="C13" s="13">
        <v>140435</v>
      </c>
      <c r="D13" s="13">
        <v>142837</v>
      </c>
      <c r="E13" s="13">
        <v>98404</v>
      </c>
      <c r="F13" s="13">
        <v>129958</v>
      </c>
      <c r="G13" s="13">
        <v>210512</v>
      </c>
      <c r="H13" s="13">
        <v>94068</v>
      </c>
      <c r="I13" s="13">
        <v>21523</v>
      </c>
      <c r="J13" s="13">
        <v>57603</v>
      </c>
      <c r="K13" s="11">
        <f t="shared" si="4"/>
        <v>1000324</v>
      </c>
      <c r="L13" s="50"/>
      <c r="M13" s="51"/>
    </row>
    <row r="14" spans="1:12" ht="17.25" customHeight="1">
      <c r="A14" s="14" t="s">
        <v>20</v>
      </c>
      <c r="B14" s="13">
        <v>91013</v>
      </c>
      <c r="C14" s="13">
        <v>106247</v>
      </c>
      <c r="D14" s="13">
        <v>102126</v>
      </c>
      <c r="E14" s="13">
        <v>78146</v>
      </c>
      <c r="F14" s="13">
        <v>103341</v>
      </c>
      <c r="G14" s="13">
        <v>195969</v>
      </c>
      <c r="H14" s="13">
        <v>83812</v>
      </c>
      <c r="I14" s="13">
        <v>13161</v>
      </c>
      <c r="J14" s="13">
        <v>42551</v>
      </c>
      <c r="K14" s="11">
        <f t="shared" si="4"/>
        <v>816366</v>
      </c>
      <c r="L14" s="50"/>
    </row>
    <row r="15" spans="1:11" ht="17.25" customHeight="1">
      <c r="A15" s="14" t="s">
        <v>21</v>
      </c>
      <c r="B15" s="13">
        <v>1333</v>
      </c>
      <c r="C15" s="13">
        <v>1703</v>
      </c>
      <c r="D15" s="13">
        <v>1080</v>
      </c>
      <c r="E15" s="13">
        <v>1123</v>
      </c>
      <c r="F15" s="13">
        <v>1103</v>
      </c>
      <c r="G15" s="13">
        <v>1817</v>
      </c>
      <c r="H15" s="13">
        <v>1719</v>
      </c>
      <c r="I15" s="13">
        <v>292</v>
      </c>
      <c r="J15" s="13">
        <v>366</v>
      </c>
      <c r="K15" s="11">
        <f t="shared" si="4"/>
        <v>10536</v>
      </c>
    </row>
    <row r="16" spans="1:11" ht="17.25" customHeight="1">
      <c r="A16" s="15" t="s">
        <v>93</v>
      </c>
      <c r="B16" s="13">
        <f>B17+B18+B19</f>
        <v>11902</v>
      </c>
      <c r="C16" s="13">
        <f aca="true" t="shared" si="5" ref="C16:J16">C17+C18+C19</f>
        <v>15639</v>
      </c>
      <c r="D16" s="13">
        <f t="shared" si="5"/>
        <v>15114</v>
      </c>
      <c r="E16" s="13">
        <f t="shared" si="5"/>
        <v>10574</v>
      </c>
      <c r="F16" s="13">
        <f t="shared" si="5"/>
        <v>16382</v>
      </c>
      <c r="G16" s="13">
        <f t="shared" si="5"/>
        <v>28608</v>
      </c>
      <c r="H16" s="13">
        <f t="shared" si="5"/>
        <v>10432</v>
      </c>
      <c r="I16" s="13">
        <f t="shared" si="5"/>
        <v>2604</v>
      </c>
      <c r="J16" s="13">
        <f t="shared" si="5"/>
        <v>6156</v>
      </c>
      <c r="K16" s="11">
        <f t="shared" si="4"/>
        <v>117411</v>
      </c>
    </row>
    <row r="17" spans="1:11" ht="17.25" customHeight="1">
      <c r="A17" s="14" t="s">
        <v>94</v>
      </c>
      <c r="B17" s="13">
        <v>11829</v>
      </c>
      <c r="C17" s="13">
        <v>15564</v>
      </c>
      <c r="D17" s="13">
        <v>15059</v>
      </c>
      <c r="E17" s="13">
        <v>10509</v>
      </c>
      <c r="F17" s="13">
        <v>16295</v>
      </c>
      <c r="G17" s="13">
        <v>28446</v>
      </c>
      <c r="H17" s="13">
        <v>10365</v>
      </c>
      <c r="I17" s="13">
        <v>2594</v>
      </c>
      <c r="J17" s="13">
        <v>6134</v>
      </c>
      <c r="K17" s="11">
        <f t="shared" si="4"/>
        <v>116795</v>
      </c>
    </row>
    <row r="18" spans="1:11" ht="17.25" customHeight="1">
      <c r="A18" s="14" t="s">
        <v>95</v>
      </c>
      <c r="B18" s="13">
        <v>58</v>
      </c>
      <c r="C18" s="13">
        <v>61</v>
      </c>
      <c r="D18" s="13">
        <v>50</v>
      </c>
      <c r="E18" s="13">
        <v>39</v>
      </c>
      <c r="F18" s="13">
        <v>82</v>
      </c>
      <c r="G18" s="13">
        <v>153</v>
      </c>
      <c r="H18" s="13">
        <v>62</v>
      </c>
      <c r="I18" s="13">
        <v>9</v>
      </c>
      <c r="J18" s="13">
        <v>18</v>
      </c>
      <c r="K18" s="11">
        <f t="shared" si="4"/>
        <v>532</v>
      </c>
    </row>
    <row r="19" spans="1:11" ht="17.25" customHeight="1">
      <c r="A19" s="14" t="s">
        <v>96</v>
      </c>
      <c r="B19" s="13">
        <v>15</v>
      </c>
      <c r="C19" s="13">
        <v>14</v>
      </c>
      <c r="D19" s="13">
        <v>5</v>
      </c>
      <c r="E19" s="13">
        <v>26</v>
      </c>
      <c r="F19" s="13">
        <v>5</v>
      </c>
      <c r="G19" s="13">
        <v>9</v>
      </c>
      <c r="H19" s="13">
        <v>5</v>
      </c>
      <c r="I19" s="13">
        <v>1</v>
      </c>
      <c r="J19" s="13">
        <v>4</v>
      </c>
      <c r="K19" s="11">
        <f t="shared" si="4"/>
        <v>84</v>
      </c>
    </row>
    <row r="20" spans="1:11" ht="17.25" customHeight="1">
      <c r="A20" s="16" t="s">
        <v>22</v>
      </c>
      <c r="B20" s="11">
        <f>+B21+B22+B23</f>
        <v>151182</v>
      </c>
      <c r="C20" s="11">
        <f aca="true" t="shared" si="6" ref="C20:J20">+C21+C22+C23</f>
        <v>165763</v>
      </c>
      <c r="D20" s="11">
        <f t="shared" si="6"/>
        <v>188086</v>
      </c>
      <c r="E20" s="11">
        <f t="shared" si="6"/>
        <v>119312</v>
      </c>
      <c r="F20" s="11">
        <f t="shared" si="6"/>
        <v>194163</v>
      </c>
      <c r="G20" s="11">
        <f t="shared" si="6"/>
        <v>364618</v>
      </c>
      <c r="H20" s="11">
        <f t="shared" si="6"/>
        <v>116563</v>
      </c>
      <c r="I20" s="11">
        <f t="shared" si="6"/>
        <v>30281</v>
      </c>
      <c r="J20" s="11">
        <f t="shared" si="6"/>
        <v>72052</v>
      </c>
      <c r="K20" s="11">
        <f t="shared" si="4"/>
        <v>1402020</v>
      </c>
    </row>
    <row r="21" spans="1:12" ht="17.25" customHeight="1">
      <c r="A21" s="12" t="s">
        <v>23</v>
      </c>
      <c r="B21" s="13">
        <v>88898</v>
      </c>
      <c r="C21" s="13">
        <v>105648</v>
      </c>
      <c r="D21" s="13">
        <v>122119</v>
      </c>
      <c r="E21" s="13">
        <v>73993</v>
      </c>
      <c r="F21" s="13">
        <v>118840</v>
      </c>
      <c r="G21" s="13">
        <v>204731</v>
      </c>
      <c r="H21" s="13">
        <v>70126</v>
      </c>
      <c r="I21" s="13">
        <v>20390</v>
      </c>
      <c r="J21" s="13">
        <v>45885</v>
      </c>
      <c r="K21" s="11">
        <f t="shared" si="4"/>
        <v>850630</v>
      </c>
      <c r="L21" s="50"/>
    </row>
    <row r="22" spans="1:12" ht="17.25" customHeight="1">
      <c r="A22" s="12" t="s">
        <v>24</v>
      </c>
      <c r="B22" s="13">
        <v>61625</v>
      </c>
      <c r="C22" s="13">
        <v>59337</v>
      </c>
      <c r="D22" s="13">
        <v>65387</v>
      </c>
      <c r="E22" s="13">
        <v>44823</v>
      </c>
      <c r="F22" s="13">
        <v>74752</v>
      </c>
      <c r="G22" s="13">
        <v>158883</v>
      </c>
      <c r="H22" s="13">
        <v>45754</v>
      </c>
      <c r="I22" s="13">
        <v>9765</v>
      </c>
      <c r="J22" s="13">
        <v>25964</v>
      </c>
      <c r="K22" s="11">
        <f t="shared" si="4"/>
        <v>546290</v>
      </c>
      <c r="L22" s="50"/>
    </row>
    <row r="23" spans="1:11" ht="17.25" customHeight="1">
      <c r="A23" s="12" t="s">
        <v>25</v>
      </c>
      <c r="B23" s="13">
        <v>659</v>
      </c>
      <c r="C23" s="13">
        <v>778</v>
      </c>
      <c r="D23" s="13">
        <v>580</v>
      </c>
      <c r="E23" s="13">
        <v>496</v>
      </c>
      <c r="F23" s="13">
        <v>571</v>
      </c>
      <c r="G23" s="13">
        <v>1004</v>
      </c>
      <c r="H23" s="13">
        <v>683</v>
      </c>
      <c r="I23" s="13">
        <v>126</v>
      </c>
      <c r="J23" s="13">
        <v>203</v>
      </c>
      <c r="K23" s="11">
        <f t="shared" si="4"/>
        <v>5100</v>
      </c>
    </row>
    <row r="24" spans="1:11" ht="17.25" customHeight="1">
      <c r="A24" s="16" t="s">
        <v>26</v>
      </c>
      <c r="B24" s="13">
        <f>+B25+B26</f>
        <v>58573</v>
      </c>
      <c r="C24" s="13">
        <f aca="true" t="shared" si="7" ref="C24:J24">+C25+C26</f>
        <v>85890</v>
      </c>
      <c r="D24" s="13">
        <f t="shared" si="7"/>
        <v>96841</v>
      </c>
      <c r="E24" s="13">
        <f t="shared" si="7"/>
        <v>59968</v>
      </c>
      <c r="F24" s="13">
        <f t="shared" si="7"/>
        <v>67054</v>
      </c>
      <c r="G24" s="13">
        <f t="shared" si="7"/>
        <v>90699</v>
      </c>
      <c r="H24" s="13">
        <f t="shared" si="7"/>
        <v>45580</v>
      </c>
      <c r="I24" s="13">
        <f t="shared" si="7"/>
        <v>18009</v>
      </c>
      <c r="J24" s="13">
        <f t="shared" si="7"/>
        <v>40110</v>
      </c>
      <c r="K24" s="11">
        <f t="shared" si="4"/>
        <v>562724</v>
      </c>
    </row>
    <row r="25" spans="1:12" ht="17.25" customHeight="1">
      <c r="A25" s="12" t="s">
        <v>115</v>
      </c>
      <c r="B25" s="13">
        <v>58569</v>
      </c>
      <c r="C25" s="13">
        <v>85889</v>
      </c>
      <c r="D25" s="13">
        <v>96829</v>
      </c>
      <c r="E25" s="13">
        <v>59966</v>
      </c>
      <c r="F25" s="13">
        <v>67050</v>
      </c>
      <c r="G25" s="13">
        <v>90693</v>
      </c>
      <c r="H25" s="13">
        <v>45575</v>
      </c>
      <c r="I25" s="13">
        <v>18008</v>
      </c>
      <c r="J25" s="13">
        <v>40107</v>
      </c>
      <c r="K25" s="11">
        <f t="shared" si="4"/>
        <v>562686</v>
      </c>
      <c r="L25" s="50"/>
    </row>
    <row r="26" spans="1:12" ht="17.25" customHeight="1">
      <c r="A26" s="12" t="s">
        <v>116</v>
      </c>
      <c r="B26" s="13">
        <v>4</v>
      </c>
      <c r="C26" s="13">
        <v>1</v>
      </c>
      <c r="D26" s="13">
        <v>12</v>
      </c>
      <c r="E26" s="13">
        <v>2</v>
      </c>
      <c r="F26" s="13">
        <v>4</v>
      </c>
      <c r="G26" s="13">
        <v>6</v>
      </c>
      <c r="H26" s="13">
        <v>5</v>
      </c>
      <c r="I26" s="13">
        <v>1</v>
      </c>
      <c r="J26" s="13">
        <v>3</v>
      </c>
      <c r="K26" s="11">
        <f t="shared" si="4"/>
        <v>38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1590</v>
      </c>
      <c r="I27" s="11">
        <v>0</v>
      </c>
      <c r="J27" s="11">
        <v>0</v>
      </c>
      <c r="K27" s="11">
        <f t="shared" si="4"/>
        <v>1590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27630.16</v>
      </c>
      <c r="I35" s="19">
        <v>0</v>
      </c>
      <c r="J35" s="19">
        <v>0</v>
      </c>
      <c r="K35" s="23">
        <f>SUM(B35:J35)</f>
        <v>27630.16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3229937.11</v>
      </c>
      <c r="C47" s="22">
        <f aca="true" t="shared" si="12" ref="C47:H47">+C48+C57</f>
        <v>4687740.92</v>
      </c>
      <c r="D47" s="22">
        <f t="shared" si="12"/>
        <v>5594678.13</v>
      </c>
      <c r="E47" s="22">
        <f t="shared" si="12"/>
        <v>3135704.5</v>
      </c>
      <c r="F47" s="22">
        <f t="shared" si="12"/>
        <v>4246583.31</v>
      </c>
      <c r="G47" s="22">
        <f t="shared" si="12"/>
        <v>5992338.19</v>
      </c>
      <c r="H47" s="22">
        <f t="shared" si="12"/>
        <v>3057735.45</v>
      </c>
      <c r="I47" s="22">
        <f>+I48+I57</f>
        <v>454795.52999999997</v>
      </c>
      <c r="J47" s="22">
        <f>+J48+J57</f>
        <v>740358.91</v>
      </c>
      <c r="K47" s="22">
        <f>SUM(B47:J47)</f>
        <v>31139872.05</v>
      </c>
    </row>
    <row r="48" spans="1:11" ht="17.25" customHeight="1">
      <c r="A48" s="16" t="s">
        <v>108</v>
      </c>
      <c r="B48" s="23">
        <f>SUM(B49:B56)</f>
        <v>3212263.52</v>
      </c>
      <c r="C48" s="23">
        <f aca="true" t="shared" si="13" ref="C48:J48">SUM(C49:C56)</f>
        <v>4662768.4799999995</v>
      </c>
      <c r="D48" s="23">
        <f t="shared" si="13"/>
        <v>5569403.02</v>
      </c>
      <c r="E48" s="23">
        <f t="shared" si="13"/>
        <v>3112753.66</v>
      </c>
      <c r="F48" s="23">
        <f t="shared" si="13"/>
        <v>4223231.9799999995</v>
      </c>
      <c r="G48" s="23">
        <f t="shared" si="13"/>
        <v>5963092.3100000005</v>
      </c>
      <c r="H48" s="23">
        <f t="shared" si="13"/>
        <v>3037355.96</v>
      </c>
      <c r="I48" s="23">
        <f t="shared" si="13"/>
        <v>454795.52999999997</v>
      </c>
      <c r="J48" s="23">
        <f t="shared" si="13"/>
        <v>726482.0700000001</v>
      </c>
      <c r="K48" s="23">
        <f aca="true" t="shared" si="14" ref="K48:K57">SUM(B48:J48)</f>
        <v>30962146.53</v>
      </c>
    </row>
    <row r="49" spans="1:11" ht="17.25" customHeight="1">
      <c r="A49" s="34" t="s">
        <v>43</v>
      </c>
      <c r="B49" s="23">
        <f aca="true" t="shared" si="15" ref="B49:H49">ROUND(B30*B7,2)</f>
        <v>1298997.36</v>
      </c>
      <c r="C49" s="23">
        <f t="shared" si="15"/>
        <v>1798309.48</v>
      </c>
      <c r="D49" s="23">
        <f t="shared" si="15"/>
        <v>2122088.65</v>
      </c>
      <c r="E49" s="23">
        <f t="shared" si="15"/>
        <v>1222928.03</v>
      </c>
      <c r="F49" s="23">
        <f t="shared" si="15"/>
        <v>1658546.69</v>
      </c>
      <c r="G49" s="23">
        <f t="shared" si="15"/>
        <v>2395550.66</v>
      </c>
      <c r="H49" s="23">
        <f t="shared" si="15"/>
        <v>1151614.43</v>
      </c>
      <c r="I49" s="23">
        <f>ROUND(I30*I7,2)</f>
        <v>453729.81</v>
      </c>
      <c r="J49" s="23">
        <f>ROUND(J30*J7,2)</f>
        <v>724265.03</v>
      </c>
      <c r="K49" s="23">
        <f t="shared" si="14"/>
        <v>12826030.14</v>
      </c>
    </row>
    <row r="50" spans="1:11" ht="17.25" customHeight="1">
      <c r="A50" s="34" t="s">
        <v>44</v>
      </c>
      <c r="B50" s="19">
        <v>0</v>
      </c>
      <c r="C50" s="23">
        <f>ROUND(C31*C7,2)</f>
        <v>3997.23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3997.23</v>
      </c>
    </row>
    <row r="51" spans="1:11" ht="17.25" customHeight="1">
      <c r="A51" s="64" t="s">
        <v>104</v>
      </c>
      <c r="B51" s="65">
        <f aca="true" t="shared" si="16" ref="B51:H51">ROUND(B32*B7,2)</f>
        <v>-2180.06</v>
      </c>
      <c r="C51" s="65">
        <f t="shared" si="16"/>
        <v>-2759.87</v>
      </c>
      <c r="D51" s="65">
        <f t="shared" si="16"/>
        <v>-2945.3</v>
      </c>
      <c r="E51" s="65">
        <f t="shared" si="16"/>
        <v>-1828.3</v>
      </c>
      <c r="F51" s="65">
        <f t="shared" si="16"/>
        <v>-2570.8</v>
      </c>
      <c r="G51" s="65">
        <f t="shared" si="16"/>
        <v>-3651.47</v>
      </c>
      <c r="H51" s="65">
        <f t="shared" si="16"/>
        <v>-1805.59</v>
      </c>
      <c r="I51" s="19">
        <v>0</v>
      </c>
      <c r="J51" s="19">
        <v>0</v>
      </c>
      <c r="K51" s="65">
        <f>SUM(B51:J51)</f>
        <v>-17741.39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27630.16</v>
      </c>
      <c r="I53" s="31">
        <f>+I35</f>
        <v>0</v>
      </c>
      <c r="J53" s="31">
        <f>+J35</f>
        <v>0</v>
      </c>
      <c r="K53" s="23">
        <f t="shared" si="14"/>
        <v>27630.16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36">
        <v>1911354.54</v>
      </c>
      <c r="C56" s="36">
        <v>2857447.92</v>
      </c>
      <c r="D56" s="36">
        <v>3443873.91</v>
      </c>
      <c r="E56" s="36">
        <v>1888208.53</v>
      </c>
      <c r="F56" s="36">
        <v>2561974.57</v>
      </c>
      <c r="G56" s="36">
        <v>3563763.04</v>
      </c>
      <c r="H56" s="36">
        <v>1856201.92</v>
      </c>
      <c r="I56" s="19">
        <v>0</v>
      </c>
      <c r="J56" s="19">
        <v>0</v>
      </c>
      <c r="K56" s="23">
        <f t="shared" si="14"/>
        <v>18082824.43</v>
      </c>
    </row>
    <row r="57" spans="1:11" ht="17.25" customHeight="1">
      <c r="A57" s="16" t="s">
        <v>49</v>
      </c>
      <c r="B57" s="36">
        <v>17673.59</v>
      </c>
      <c r="C57" s="36">
        <v>24972.44</v>
      </c>
      <c r="D57" s="36">
        <v>25275.11</v>
      </c>
      <c r="E57" s="36">
        <v>22950.84</v>
      </c>
      <c r="F57" s="36">
        <v>23351.33</v>
      </c>
      <c r="G57" s="36">
        <v>29245.88</v>
      </c>
      <c r="H57" s="36">
        <v>20379.49</v>
      </c>
      <c r="I57" s="19">
        <v>0</v>
      </c>
      <c r="J57" s="36">
        <v>13876.84</v>
      </c>
      <c r="K57" s="36">
        <f t="shared" si="14"/>
        <v>177725.52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-2103118.33</v>
      </c>
      <c r="C61" s="35">
        <f t="shared" si="17"/>
        <v>-3025800.7</v>
      </c>
      <c r="D61" s="35">
        <f t="shared" si="17"/>
        <v>-3658101.67</v>
      </c>
      <c r="E61" s="35">
        <f t="shared" si="17"/>
        <v>-2127645.37</v>
      </c>
      <c r="F61" s="35">
        <f t="shared" si="17"/>
        <v>-2816907.23</v>
      </c>
      <c r="G61" s="35">
        <f t="shared" si="17"/>
        <v>-3814155.2700000005</v>
      </c>
      <c r="H61" s="35">
        <f t="shared" si="17"/>
        <v>-1991746.8699999999</v>
      </c>
      <c r="I61" s="35">
        <f t="shared" si="17"/>
        <v>-97894.62</v>
      </c>
      <c r="J61" s="35">
        <f t="shared" si="17"/>
        <v>-81180.15</v>
      </c>
      <c r="K61" s="35">
        <f>SUM(B61:J61)</f>
        <v>-19716550.21</v>
      </c>
    </row>
    <row r="62" spans="1:11" ht="18.75" customHeight="1">
      <c r="A62" s="16" t="s">
        <v>74</v>
      </c>
      <c r="B62" s="35">
        <f aca="true" t="shared" si="18" ref="B62:J62">B63+B64+B65+B66+B67+B68</f>
        <v>-210166.44</v>
      </c>
      <c r="C62" s="35">
        <f t="shared" si="18"/>
        <v>-202379.99</v>
      </c>
      <c r="D62" s="35">
        <f t="shared" si="18"/>
        <v>-204514.15</v>
      </c>
      <c r="E62" s="35">
        <f t="shared" si="18"/>
        <v>-261924.25</v>
      </c>
      <c r="F62" s="35">
        <f t="shared" si="18"/>
        <v>-222088.62</v>
      </c>
      <c r="G62" s="35">
        <f t="shared" si="18"/>
        <v>-247966.01</v>
      </c>
      <c r="H62" s="35">
        <f t="shared" si="18"/>
        <v>-155024</v>
      </c>
      <c r="I62" s="35">
        <f t="shared" si="18"/>
        <v>-30468</v>
      </c>
      <c r="J62" s="35">
        <f t="shared" si="18"/>
        <v>-63484</v>
      </c>
      <c r="K62" s="35">
        <f aca="true" t="shared" si="19" ref="K62:K91">SUM(B62:J62)</f>
        <v>-1598015.46</v>
      </c>
    </row>
    <row r="63" spans="1:11" ht="18.75" customHeight="1">
      <c r="A63" s="12" t="s">
        <v>75</v>
      </c>
      <c r="B63" s="35">
        <f>-ROUND(B9*$D$3,2)</f>
        <v>-140768</v>
      </c>
      <c r="C63" s="35">
        <f aca="true" t="shared" si="20" ref="C63:J63">-ROUND(C9*$D$3,2)</f>
        <v>-190248</v>
      </c>
      <c r="D63" s="35">
        <f t="shared" si="20"/>
        <v>-171904</v>
      </c>
      <c r="E63" s="35">
        <f t="shared" si="20"/>
        <v>-126508</v>
      </c>
      <c r="F63" s="35">
        <f t="shared" si="20"/>
        <v>-139908</v>
      </c>
      <c r="G63" s="35">
        <f t="shared" si="20"/>
        <v>-176204</v>
      </c>
      <c r="H63" s="35">
        <f t="shared" si="20"/>
        <v>-155024</v>
      </c>
      <c r="I63" s="35">
        <f t="shared" si="20"/>
        <v>-30468</v>
      </c>
      <c r="J63" s="35">
        <f t="shared" si="20"/>
        <v>-63484</v>
      </c>
      <c r="K63" s="35">
        <f t="shared" si="19"/>
        <v>-1194516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-864</v>
      </c>
      <c r="C65" s="35">
        <v>-152</v>
      </c>
      <c r="D65" s="35">
        <v>-264</v>
      </c>
      <c r="E65" s="35">
        <v>-556</v>
      </c>
      <c r="F65" s="35">
        <v>-504</v>
      </c>
      <c r="G65" s="35">
        <v>-316</v>
      </c>
      <c r="H65" s="19">
        <v>0</v>
      </c>
      <c r="I65" s="19">
        <v>0</v>
      </c>
      <c r="J65" s="19">
        <v>0</v>
      </c>
      <c r="K65" s="35">
        <f t="shared" si="19"/>
        <v>-2656</v>
      </c>
    </row>
    <row r="66" spans="1:11" ht="18.75" customHeight="1">
      <c r="A66" s="12" t="s">
        <v>105</v>
      </c>
      <c r="B66" s="35">
        <v>-26740</v>
      </c>
      <c r="C66" s="35">
        <v>-7076</v>
      </c>
      <c r="D66" s="35">
        <v>-8264</v>
      </c>
      <c r="E66" s="35">
        <v>-17960</v>
      </c>
      <c r="F66" s="35">
        <v>-9380</v>
      </c>
      <c r="G66" s="35">
        <v>-11060</v>
      </c>
      <c r="H66" s="19">
        <v>0</v>
      </c>
      <c r="I66" s="19">
        <v>0</v>
      </c>
      <c r="J66" s="19">
        <v>0</v>
      </c>
      <c r="K66" s="35">
        <f t="shared" si="19"/>
        <v>-80480</v>
      </c>
    </row>
    <row r="67" spans="1:11" ht="18.75" customHeight="1">
      <c r="A67" s="12" t="s">
        <v>52</v>
      </c>
      <c r="B67" s="35">
        <v>-41794.44</v>
      </c>
      <c r="C67" s="35">
        <v>-4903.99</v>
      </c>
      <c r="D67" s="35">
        <v>-24082.15</v>
      </c>
      <c r="E67" s="35">
        <v>-116900.25</v>
      </c>
      <c r="F67" s="35">
        <v>-72296.62</v>
      </c>
      <c r="G67" s="35">
        <v>-60386.01</v>
      </c>
      <c r="H67" s="19">
        <v>0</v>
      </c>
      <c r="I67" s="19">
        <v>0</v>
      </c>
      <c r="J67" s="19">
        <v>0</v>
      </c>
      <c r="K67" s="35">
        <f t="shared" si="19"/>
        <v>-320363.46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-1892951.89</v>
      </c>
      <c r="C69" s="65">
        <f>SUM(C70:C102)</f>
        <v>-2823420.71</v>
      </c>
      <c r="D69" s="65">
        <f>SUM(D70:D102)</f>
        <v>-3453587.52</v>
      </c>
      <c r="E69" s="65">
        <f aca="true" t="shared" si="21" ref="E69:J69">SUM(E70:E102)</f>
        <v>-1865721.1199999999</v>
      </c>
      <c r="F69" s="65">
        <f t="shared" si="21"/>
        <v>-2594818.61</v>
      </c>
      <c r="G69" s="65">
        <f t="shared" si="21"/>
        <v>-3566189.2600000002</v>
      </c>
      <c r="H69" s="65">
        <f t="shared" si="21"/>
        <v>-1836722.8699999999</v>
      </c>
      <c r="I69" s="65">
        <f t="shared" si="21"/>
        <v>-67426.62</v>
      </c>
      <c r="J69" s="65">
        <f t="shared" si="21"/>
        <v>-17696.15</v>
      </c>
      <c r="K69" s="65">
        <f t="shared" si="19"/>
        <v>-18118534.749999996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-4313.48</v>
      </c>
      <c r="C76" s="19">
        <v>-997.72</v>
      </c>
      <c r="D76" s="19">
        <v>-57603.13</v>
      </c>
      <c r="E76" s="19">
        <v>-312</v>
      </c>
      <c r="F76" s="19">
        <v>-62512.41</v>
      </c>
      <c r="G76" s="19">
        <v>-41451.75</v>
      </c>
      <c r="H76" s="19">
        <v>-3325.93</v>
      </c>
      <c r="I76" s="19">
        <v>0</v>
      </c>
      <c r="J76" s="19">
        <v>-7318.53</v>
      </c>
      <c r="K76" s="65">
        <f t="shared" si="19"/>
        <v>-177834.94999999998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65">
        <v>-79329.28</v>
      </c>
      <c r="C95" s="65">
        <v>-118596.14</v>
      </c>
      <c r="D95" s="65">
        <v>-142935.29</v>
      </c>
      <c r="E95" s="65">
        <v>-78368.62</v>
      </c>
      <c r="F95" s="65">
        <v>-106332.75</v>
      </c>
      <c r="G95" s="65">
        <v>-147911.2</v>
      </c>
      <c r="H95" s="65">
        <v>-77040.21</v>
      </c>
      <c r="I95" s="19">
        <v>0</v>
      </c>
      <c r="J95" s="19">
        <v>0</v>
      </c>
      <c r="K95" s="65">
        <f>SUM(B95:J95)</f>
        <v>-750513.49</v>
      </c>
      <c r="L95" s="53"/>
    </row>
    <row r="96" spans="1:12" ht="18.75" customHeight="1">
      <c r="A96" s="12" t="s">
        <v>111</v>
      </c>
      <c r="B96" s="65">
        <v>-1793798.18</v>
      </c>
      <c r="C96" s="65">
        <v>-2681702.82</v>
      </c>
      <c r="D96" s="65">
        <v>-3232061.14</v>
      </c>
      <c r="E96" s="65">
        <v>-1772075.74</v>
      </c>
      <c r="F96" s="65">
        <v>-2404402.32</v>
      </c>
      <c r="G96" s="65">
        <v>-3344576.58</v>
      </c>
      <c r="H96" s="65">
        <v>-1742037.68</v>
      </c>
      <c r="I96" s="19">
        <v>0</v>
      </c>
      <c r="J96" s="19">
        <v>0</v>
      </c>
      <c r="K96" s="65">
        <f>SUM(B96:J96)</f>
        <v>-16970654.46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136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1126818.7800000003</v>
      </c>
      <c r="C106" s="24">
        <f t="shared" si="22"/>
        <v>1661940.2199999993</v>
      </c>
      <c r="D106" s="24">
        <f t="shared" si="22"/>
        <v>1936576.4599999993</v>
      </c>
      <c r="E106" s="24">
        <f t="shared" si="22"/>
        <v>1008059.1300000002</v>
      </c>
      <c r="F106" s="24">
        <f t="shared" si="22"/>
        <v>1429676.0799999996</v>
      </c>
      <c r="G106" s="24">
        <f t="shared" si="22"/>
        <v>2178182.9200000004</v>
      </c>
      <c r="H106" s="24">
        <f t="shared" si="22"/>
        <v>1065988.58</v>
      </c>
      <c r="I106" s="24">
        <f>+I107+I108</f>
        <v>356900.91</v>
      </c>
      <c r="J106" s="24">
        <f>+J107+J108</f>
        <v>659178.76</v>
      </c>
      <c r="K106" s="46">
        <f>SUM(B106:J106)</f>
        <v>11423321.839999998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1109145.1900000002</v>
      </c>
      <c r="C107" s="24">
        <f t="shared" si="23"/>
        <v>1636967.7799999993</v>
      </c>
      <c r="D107" s="24">
        <f t="shared" si="23"/>
        <v>1911301.3499999992</v>
      </c>
      <c r="E107" s="24">
        <f t="shared" si="23"/>
        <v>985108.2900000003</v>
      </c>
      <c r="F107" s="24">
        <f t="shared" si="23"/>
        <v>1406324.7499999995</v>
      </c>
      <c r="G107" s="24">
        <f t="shared" si="23"/>
        <v>2148937.0400000005</v>
      </c>
      <c r="H107" s="24">
        <f t="shared" si="23"/>
        <v>1045609.0900000001</v>
      </c>
      <c r="I107" s="24">
        <f t="shared" si="23"/>
        <v>356900.91</v>
      </c>
      <c r="J107" s="24">
        <f t="shared" si="23"/>
        <v>645301.92</v>
      </c>
      <c r="K107" s="46">
        <f>SUM(B107:J107)</f>
        <v>11245596.319999998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17673.59</v>
      </c>
      <c r="C108" s="24">
        <f t="shared" si="24"/>
        <v>24972.44</v>
      </c>
      <c r="D108" s="24">
        <f t="shared" si="24"/>
        <v>25275.11</v>
      </c>
      <c r="E108" s="24">
        <f t="shared" si="24"/>
        <v>22950.84</v>
      </c>
      <c r="F108" s="24">
        <f t="shared" si="24"/>
        <v>23351.33</v>
      </c>
      <c r="G108" s="24">
        <f t="shared" si="24"/>
        <v>29245.88</v>
      </c>
      <c r="H108" s="24">
        <f t="shared" si="24"/>
        <v>20379.49</v>
      </c>
      <c r="I108" s="19">
        <f t="shared" si="24"/>
        <v>0</v>
      </c>
      <c r="J108" s="24">
        <f t="shared" si="24"/>
        <v>13876.84</v>
      </c>
      <c r="K108" s="46">
        <f>SUM(B108:J108)</f>
        <v>177725.52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11423321.829999998</v>
      </c>
      <c r="L114" s="52"/>
    </row>
    <row r="115" spans="1:11" ht="18.75" customHeight="1">
      <c r="A115" s="26" t="s">
        <v>70</v>
      </c>
      <c r="B115" s="27">
        <v>149832.84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149832.84</v>
      </c>
    </row>
    <row r="116" spans="1:11" ht="18.75" customHeight="1">
      <c r="A116" s="26" t="s">
        <v>71</v>
      </c>
      <c r="B116" s="27">
        <v>976985.94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976985.94</v>
      </c>
    </row>
    <row r="117" spans="1:11" ht="18.75" customHeight="1">
      <c r="A117" s="26" t="s">
        <v>72</v>
      </c>
      <c r="B117" s="38">
        <v>0</v>
      </c>
      <c r="C117" s="27">
        <f>+C106</f>
        <v>1661940.2199999993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1661940.2199999993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1802784.92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1802784.92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133791.54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133791.54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907253.21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907253.21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100805.91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100805.91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274653.79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274653.79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504376.7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504376.7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74474.34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74474.34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576171.25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576171.25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618526.17</v>
      </c>
      <c r="H126" s="38">
        <v>0</v>
      </c>
      <c r="I126" s="38">
        <v>0</v>
      </c>
      <c r="J126" s="38">
        <v>0</v>
      </c>
      <c r="K126" s="39">
        <f t="shared" si="25"/>
        <v>618526.17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53586.94</v>
      </c>
      <c r="H127" s="38">
        <v>0</v>
      </c>
      <c r="I127" s="38">
        <v>0</v>
      </c>
      <c r="J127" s="38">
        <v>0</v>
      </c>
      <c r="K127" s="39">
        <f t="shared" si="25"/>
        <v>53586.94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294249.69</v>
      </c>
      <c r="H128" s="38">
        <v>0</v>
      </c>
      <c r="I128" s="38">
        <v>0</v>
      </c>
      <c r="J128" s="38">
        <v>0</v>
      </c>
      <c r="K128" s="39">
        <f t="shared" si="25"/>
        <v>294249.69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270367.99</v>
      </c>
      <c r="H129" s="38">
        <v>0</v>
      </c>
      <c r="I129" s="38">
        <v>0</v>
      </c>
      <c r="J129" s="38">
        <v>0</v>
      </c>
      <c r="K129" s="39">
        <f t="shared" si="25"/>
        <v>270367.99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941452.12</v>
      </c>
      <c r="H130" s="38">
        <v>0</v>
      </c>
      <c r="I130" s="38">
        <v>0</v>
      </c>
      <c r="J130" s="38">
        <v>0</v>
      </c>
      <c r="K130" s="39">
        <f t="shared" si="25"/>
        <v>941452.12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374708.16</v>
      </c>
      <c r="I131" s="38">
        <v>0</v>
      </c>
      <c r="J131" s="38">
        <v>0</v>
      </c>
      <c r="K131" s="39">
        <f t="shared" si="25"/>
        <v>374708.16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691280.43</v>
      </c>
      <c r="I132" s="38">
        <v>0</v>
      </c>
      <c r="J132" s="38">
        <v>0</v>
      </c>
      <c r="K132" s="39">
        <f t="shared" si="25"/>
        <v>691280.43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356900.91</v>
      </c>
      <c r="J133" s="38"/>
      <c r="K133" s="39">
        <f t="shared" si="25"/>
        <v>356900.91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659178.76</v>
      </c>
      <c r="K134" s="42">
        <f t="shared" si="25"/>
        <v>659178.76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2018-02-02T17:38:42Z</dcterms:modified>
  <cp:category/>
  <cp:version/>
  <cp:contentType/>
  <cp:contentStatus/>
</cp:coreProperties>
</file>