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<sst xmlns="http://schemas.openxmlformats.org/spreadsheetml/2006/main" count="138" uniqueCount="138">
  <si>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</si>
  <si>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</si>
  <si>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</si>
  <si>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</si>
  <si>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</si>
  <si>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</si>
  <si>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</si>
  <si>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</si>
  <si>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</si>
  <si>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</si>
  <si>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</si>
  <si>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</si>
  <si>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</si>
  <si>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</si>
  <si>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</si>
  <si>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</si>
  <si>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</si>
  <si>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</si>
  <si>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</si>
  <si>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</si>
  <si>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</si>
  <si>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</si>
  <si>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</si>
  <si>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</si>
  <si>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</si>
  <si>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</si>
  <si>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</si>
  <si>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</si>
  <si>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</si>
  <si>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</si>
  <si>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</si>
  <si>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</si>
  <si>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</si>
  <si>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</si>
  <si>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</si>
  <si>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</si>
  <si>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</si>
  <si>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</si>
  <si>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</si>
  <si>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</si>
  <si>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</si>
  <si>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</si>
  <si>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</si>
  <si>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</si>
  <si>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</si>
  <si>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</si>
  <si>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</si>
  <si>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</si>
  <si>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</si>
  <si>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</si>
  <si>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</si>
  <si>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</si>
  <si>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</si>
  <si>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</si>
  <si>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</si>
  <si>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</si>
  <si>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</si>
  <si>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</si>
  <si>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</si>
  <si>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</si>
  <si>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</si>
  <si>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</si>
  <si>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</si>
  <si>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</si>
  <si>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</si>
  <si>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</si>
  <si>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</si>
  <si>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</si>
  <si>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</si>
  <si>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</si>
  <si>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</si>
  <si>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</si>
  <si>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</si>
  <si>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</si>
  <si>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</si>
  <si>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</si>
  <si>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</si>
  <si>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</si>
  <si>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</si>
  <si>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</si>
  <si>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</si>
  <si>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</si>
  <si>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</si>
  <si>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</si>
  <si>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</si>
  <si>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</si>
  <si>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</si>
  <si>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</si>
  <si>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</si>
  <si>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</si>
  <si>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</si>
  <si>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</si>
  <si>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</si>
  <si>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</si>
  <si>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</si>
  <si>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</si>
  <si>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</si>
  <si>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</si>
  <si>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</si>
  <si>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</si>
  <si>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</si>
  <si>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</si>
  <si>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</si>
  <si>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</si>
  <si>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</si>
  <si>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</si>
  <si>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</si>
  <si>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</si>
  <si>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</si>
  <si>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</si>
  <si>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</si>
  <si>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</si>
  <si>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</si>
  <si>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</si>
  <si>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</si>
  <si>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</si>
  <si>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</si>
  <si>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</si>
  <si>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</si>
  <si>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</si>
  <si>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</si>
  <si>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</si>
  <si>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</si>
  <si>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</si>
  <si>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</si>
  <si>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</si>
  <si>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</si>
  <si>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</si>
  <si>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</si>
  <si>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</si>
  <si>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</si>
  <si>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</si>
  <si>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</si>
  <si>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</si>
  <si>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</si>
  <si>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</si>
  <si>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</si>
  <si>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25/01/18 - VENCIMENTO 01/02/18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</si>
</sst>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216987</v>
      </c>
      <c r="C7" s="9">
        <f t="shared" si="0"/>
        <v>267168</v>
      </c>
      <c r="D7" s="9">
        <f t="shared" si="0"/>
        <v>285315</v>
      </c>
      <c r="E7" s="9">
        <f t="shared" si="0"/>
        <v>177899</v>
      </c>
      <c r="F7" s="9">
        <f t="shared" si="0"/>
        <v>274665</v>
      </c>
      <c r="G7" s="9">
        <f t="shared" si="0"/>
        <v>484366</v>
      </c>
      <c r="H7" s="9">
        <f t="shared" si="0"/>
        <v>176160</v>
      </c>
      <c r="I7" s="9">
        <f t="shared" si="0"/>
        <v>32836</v>
      </c>
      <c r="J7" s="9">
        <f t="shared" si="0"/>
        <v>128441</v>
      </c>
      <c r="K7" s="9">
        <f t="shared" si="0"/>
        <v>2043837</v>
      </c>
      <c r="L7" s="50"/>
    </row>
    <row r="8" spans="1:11" ht="17.25" customHeight="1">
      <c r="A8" s="10" t="s">
        <v>97</v>
      </c>
      <c r="B8" s="11">
        <f>B9+B12+B16</f>
        <v>116692</v>
      </c>
      <c r="C8" s="11">
        <f aca="true" t="shared" si="1" ref="C8:J8">C9+C12+C16</f>
        <v>147919</v>
      </c>
      <c r="D8" s="11">
        <f t="shared" si="1"/>
        <v>147179</v>
      </c>
      <c r="E8" s="11">
        <f t="shared" si="1"/>
        <v>99811</v>
      </c>
      <c r="F8" s="11">
        <f t="shared" si="1"/>
        <v>139208</v>
      </c>
      <c r="G8" s="11">
        <f t="shared" si="1"/>
        <v>242834</v>
      </c>
      <c r="H8" s="11">
        <f t="shared" si="1"/>
        <v>104066</v>
      </c>
      <c r="I8" s="11">
        <f t="shared" si="1"/>
        <v>15897</v>
      </c>
      <c r="J8" s="11">
        <f t="shared" si="1"/>
        <v>68521</v>
      </c>
      <c r="K8" s="11">
        <f>SUM(B8:J8)</f>
        <v>1082127</v>
      </c>
    </row>
    <row r="9" spans="1:11" ht="17.25" customHeight="1">
      <c r="A9" s="15" t="s">
        <v>16</v>
      </c>
      <c r="B9" s="13">
        <f>+B10+B11</f>
        <v>19956</v>
      </c>
      <c r="C9" s="13">
        <f aca="true" t="shared" si="2" ref="C9:J9">+C10+C11</f>
        <v>25540</v>
      </c>
      <c r="D9" s="13">
        <f t="shared" si="2"/>
        <v>24405</v>
      </c>
      <c r="E9" s="13">
        <f t="shared" si="2"/>
        <v>17028</v>
      </c>
      <c r="F9" s="13">
        <f t="shared" si="2"/>
        <v>20368</v>
      </c>
      <c r="G9" s="13">
        <f t="shared" si="2"/>
        <v>26421</v>
      </c>
      <c r="H9" s="13">
        <f t="shared" si="2"/>
        <v>20709</v>
      </c>
      <c r="I9" s="13">
        <f t="shared" si="2"/>
        <v>3218</v>
      </c>
      <c r="J9" s="13">
        <f t="shared" si="2"/>
        <v>10357</v>
      </c>
      <c r="K9" s="11">
        <f>SUM(B9:J9)</f>
        <v>168002</v>
      </c>
    </row>
    <row r="10" spans="1:11" ht="17.25" customHeight="1">
      <c r="A10" s="29" t="s">
        <v>17</v>
      </c>
      <c r="B10" s="13">
        <v>19956</v>
      </c>
      <c r="C10" s="13">
        <v>25540</v>
      </c>
      <c r="D10" s="13">
        <v>24405</v>
      </c>
      <c r="E10" s="13">
        <v>17028</v>
      </c>
      <c r="F10" s="13">
        <v>20368</v>
      </c>
      <c r="G10" s="13">
        <v>26421</v>
      </c>
      <c r="H10" s="13">
        <v>20709</v>
      </c>
      <c r="I10" s="13">
        <v>3218</v>
      </c>
      <c r="J10" s="13">
        <v>10357</v>
      </c>
      <c r="K10" s="11">
        <f>SUM(B10:J10)</f>
        <v>168002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90570</v>
      </c>
      <c r="C12" s="17">
        <f t="shared" si="3"/>
        <v>114181</v>
      </c>
      <c r="D12" s="17">
        <f t="shared" si="3"/>
        <v>114830</v>
      </c>
      <c r="E12" s="17">
        <f t="shared" si="3"/>
        <v>77524</v>
      </c>
      <c r="F12" s="17">
        <f t="shared" si="3"/>
        <v>109982</v>
      </c>
      <c r="G12" s="17">
        <f t="shared" si="3"/>
        <v>200959</v>
      </c>
      <c r="H12" s="17">
        <f t="shared" si="3"/>
        <v>78521</v>
      </c>
      <c r="I12" s="17">
        <f t="shared" si="3"/>
        <v>11814</v>
      </c>
      <c r="J12" s="17">
        <f t="shared" si="3"/>
        <v>54508</v>
      </c>
      <c r="K12" s="11">
        <f aca="true" t="shared" si="4" ref="K12:K27">SUM(B12:J12)</f>
        <v>852889</v>
      </c>
    </row>
    <row r="13" spans="1:13" ht="17.25" customHeight="1">
      <c r="A13" s="14" t="s">
        <v>19</v>
      </c>
      <c r="B13" s="13">
        <v>45066</v>
      </c>
      <c r="C13" s="13">
        <v>61567</v>
      </c>
      <c r="D13" s="13">
        <v>61329</v>
      </c>
      <c r="E13" s="13">
        <v>40796</v>
      </c>
      <c r="F13" s="13">
        <v>56025</v>
      </c>
      <c r="G13" s="13">
        <v>94341</v>
      </c>
      <c r="H13" s="13">
        <v>38007</v>
      </c>
      <c r="I13" s="13">
        <v>6661</v>
      </c>
      <c r="J13" s="13">
        <v>29459</v>
      </c>
      <c r="K13" s="11">
        <f t="shared" si="4"/>
        <v>433251</v>
      </c>
      <c r="L13" s="50"/>
      <c r="M13" s="51"/>
    </row>
    <row r="14" spans="1:12" ht="17.25" customHeight="1">
      <c r="A14" s="14" t="s">
        <v>20</v>
      </c>
      <c r="B14" s="13">
        <v>44902</v>
      </c>
      <c r="C14" s="13">
        <v>51749</v>
      </c>
      <c r="D14" s="13">
        <v>52965</v>
      </c>
      <c r="E14" s="13">
        <v>36210</v>
      </c>
      <c r="F14" s="13">
        <v>53338</v>
      </c>
      <c r="G14" s="13">
        <v>105581</v>
      </c>
      <c r="H14" s="13">
        <v>39549</v>
      </c>
      <c r="I14" s="13">
        <v>5037</v>
      </c>
      <c r="J14" s="13">
        <v>24869</v>
      </c>
      <c r="K14" s="11">
        <f t="shared" si="4"/>
        <v>414200</v>
      </c>
      <c r="L14" s="50"/>
    </row>
    <row r="15" spans="1:11" ht="17.25" customHeight="1">
      <c r="A15" s="14" t="s">
        <v>21</v>
      </c>
      <c r="B15" s="13">
        <v>602</v>
      </c>
      <c r="C15" s="13">
        <v>865</v>
      </c>
      <c r="D15" s="13">
        <v>536</v>
      </c>
      <c r="E15" s="13">
        <v>518</v>
      </c>
      <c r="F15" s="13">
        <v>619</v>
      </c>
      <c r="G15" s="13">
        <v>1037</v>
      </c>
      <c r="H15" s="13">
        <v>965</v>
      </c>
      <c r="I15" s="13">
        <v>116</v>
      </c>
      <c r="J15" s="13">
        <v>180</v>
      </c>
      <c r="K15" s="11">
        <f t="shared" si="4"/>
        <v>5438</v>
      </c>
    </row>
    <row r="16" spans="1:11" ht="17.25" customHeight="1">
      <c r="A16" s="15" t="s">
        <v>93</v>
      </c>
      <c r="B16" s="13">
        <f>B17+B18+B19</f>
        <v>6166</v>
      </c>
      <c r="C16" s="13">
        <f aca="true" t="shared" si="5" ref="C16:J16">C17+C18+C19</f>
        <v>8198</v>
      </c>
      <c r="D16" s="13">
        <f t="shared" si="5"/>
        <v>7944</v>
      </c>
      <c r="E16" s="13">
        <f t="shared" si="5"/>
        <v>5259</v>
      </c>
      <c r="F16" s="13">
        <f t="shared" si="5"/>
        <v>8858</v>
      </c>
      <c r="G16" s="13">
        <f t="shared" si="5"/>
        <v>15454</v>
      </c>
      <c r="H16" s="13">
        <f t="shared" si="5"/>
        <v>4836</v>
      </c>
      <c r="I16" s="13">
        <f t="shared" si="5"/>
        <v>865</v>
      </c>
      <c r="J16" s="13">
        <f t="shared" si="5"/>
        <v>3656</v>
      </c>
      <c r="K16" s="11">
        <f t="shared" si="4"/>
        <v>61236</v>
      </c>
    </row>
    <row r="17" spans="1:11" ht="17.25" customHeight="1">
      <c r="A17" s="14" t="s">
        <v>94</v>
      </c>
      <c r="B17" s="13">
        <v>6124</v>
      </c>
      <c r="C17" s="13">
        <v>8173</v>
      </c>
      <c r="D17" s="13">
        <v>7914</v>
      </c>
      <c r="E17" s="13">
        <v>5225</v>
      </c>
      <c r="F17" s="13">
        <v>8813</v>
      </c>
      <c r="G17" s="13">
        <v>15355</v>
      </c>
      <c r="H17" s="13">
        <v>4794</v>
      </c>
      <c r="I17" s="13">
        <v>861</v>
      </c>
      <c r="J17" s="13">
        <v>3643</v>
      </c>
      <c r="K17" s="11">
        <f t="shared" si="4"/>
        <v>60902</v>
      </c>
    </row>
    <row r="18" spans="1:11" ht="17.25" customHeight="1">
      <c r="A18" s="14" t="s">
        <v>95</v>
      </c>
      <c r="B18" s="13">
        <v>31</v>
      </c>
      <c r="C18" s="13">
        <v>20</v>
      </c>
      <c r="D18" s="13">
        <v>27</v>
      </c>
      <c r="E18" s="13">
        <v>25</v>
      </c>
      <c r="F18" s="13">
        <v>39</v>
      </c>
      <c r="G18" s="13">
        <v>91</v>
      </c>
      <c r="H18" s="13">
        <v>35</v>
      </c>
      <c r="I18" s="13">
        <v>1</v>
      </c>
      <c r="J18" s="13">
        <v>12</v>
      </c>
      <c r="K18" s="11">
        <f t="shared" si="4"/>
        <v>281</v>
      </c>
    </row>
    <row r="19" spans="1:11" ht="17.25" customHeight="1">
      <c r="A19" s="14" t="s">
        <v>96</v>
      </c>
      <c r="B19" s="13">
        <v>11</v>
      </c>
      <c r="C19" s="13">
        <v>5</v>
      </c>
      <c r="D19" s="13">
        <v>3</v>
      </c>
      <c r="E19" s="13">
        <v>9</v>
      </c>
      <c r="F19" s="13">
        <v>6</v>
      </c>
      <c r="G19" s="13">
        <v>8</v>
      </c>
      <c r="H19" s="13">
        <v>7</v>
      </c>
      <c r="I19" s="13">
        <v>3</v>
      </c>
      <c r="J19" s="13">
        <v>1</v>
      </c>
      <c r="K19" s="11">
        <f t="shared" si="4"/>
        <v>53</v>
      </c>
    </row>
    <row r="20" spans="1:11" ht="17.25" customHeight="1">
      <c r="A20" s="16" t="s">
        <v>22</v>
      </c>
      <c r="B20" s="11">
        <f>+B21+B22+B23</f>
        <v>72417</v>
      </c>
      <c r="C20" s="11">
        <f aca="true" t="shared" si="6" ref="C20:J20">+C21+C22+C23</f>
        <v>79213</v>
      </c>
      <c r="D20" s="11">
        <f t="shared" si="6"/>
        <v>92532</v>
      </c>
      <c r="E20" s="11">
        <f t="shared" si="6"/>
        <v>51945</v>
      </c>
      <c r="F20" s="11">
        <f t="shared" si="6"/>
        <v>101891</v>
      </c>
      <c r="G20" s="11">
        <f t="shared" si="6"/>
        <v>195720</v>
      </c>
      <c r="H20" s="11">
        <f t="shared" si="6"/>
        <v>52272</v>
      </c>
      <c r="I20" s="11">
        <f t="shared" si="6"/>
        <v>10774</v>
      </c>
      <c r="J20" s="11">
        <f t="shared" si="6"/>
        <v>39100</v>
      </c>
      <c r="K20" s="11">
        <f t="shared" si="4"/>
        <v>695864</v>
      </c>
    </row>
    <row r="21" spans="1:12" ht="17.25" customHeight="1">
      <c r="A21" s="12" t="s">
        <v>23</v>
      </c>
      <c r="B21" s="13">
        <v>41977</v>
      </c>
      <c r="C21" s="13">
        <v>49983</v>
      </c>
      <c r="D21" s="13">
        <v>57394</v>
      </c>
      <c r="E21" s="13">
        <v>31660</v>
      </c>
      <c r="F21" s="13">
        <v>60481</v>
      </c>
      <c r="G21" s="13">
        <v>103397</v>
      </c>
      <c r="H21" s="13">
        <v>31414</v>
      </c>
      <c r="I21" s="13">
        <v>7114</v>
      </c>
      <c r="J21" s="13">
        <v>23475</v>
      </c>
      <c r="K21" s="11">
        <f t="shared" si="4"/>
        <v>406895</v>
      </c>
      <c r="L21" s="50"/>
    </row>
    <row r="22" spans="1:12" ht="17.25" customHeight="1">
      <c r="A22" s="12" t="s">
        <v>24</v>
      </c>
      <c r="B22" s="13">
        <v>30149</v>
      </c>
      <c r="C22" s="13">
        <v>28921</v>
      </c>
      <c r="D22" s="13">
        <v>34867</v>
      </c>
      <c r="E22" s="13">
        <v>20089</v>
      </c>
      <c r="F22" s="13">
        <v>41121</v>
      </c>
      <c r="G22" s="13">
        <v>91803</v>
      </c>
      <c r="H22" s="13">
        <v>20605</v>
      </c>
      <c r="I22" s="13">
        <v>3616</v>
      </c>
      <c r="J22" s="13">
        <v>15546</v>
      </c>
      <c r="K22" s="11">
        <f t="shared" si="4"/>
        <v>286717</v>
      </c>
      <c r="L22" s="50"/>
    </row>
    <row r="23" spans="1:11" ht="17.25" customHeight="1">
      <c r="A23" s="12" t="s">
        <v>25</v>
      </c>
      <c r="B23" s="13">
        <v>291</v>
      </c>
      <c r="C23" s="13">
        <v>309</v>
      </c>
      <c r="D23" s="13">
        <v>271</v>
      </c>
      <c r="E23" s="13">
        <v>196</v>
      </c>
      <c r="F23" s="13">
        <v>289</v>
      </c>
      <c r="G23" s="13">
        <v>520</v>
      </c>
      <c r="H23" s="13">
        <v>253</v>
      </c>
      <c r="I23" s="13">
        <v>44</v>
      </c>
      <c r="J23" s="13">
        <v>79</v>
      </c>
      <c r="K23" s="11">
        <f t="shared" si="4"/>
        <v>2252</v>
      </c>
    </row>
    <row r="24" spans="1:11" ht="17.25" customHeight="1">
      <c r="A24" s="16" t="s">
        <v>26</v>
      </c>
      <c r="B24" s="13">
        <f>+B25+B26</f>
        <v>27878</v>
      </c>
      <c r="C24" s="13">
        <f aca="true" t="shared" si="7" ref="C24:J24">+C25+C26</f>
        <v>40036</v>
      </c>
      <c r="D24" s="13">
        <f t="shared" si="7"/>
        <v>45604</v>
      </c>
      <c r="E24" s="13">
        <f t="shared" si="7"/>
        <v>26143</v>
      </c>
      <c r="F24" s="13">
        <f t="shared" si="7"/>
        <v>33566</v>
      </c>
      <c r="G24" s="13">
        <f t="shared" si="7"/>
        <v>45812</v>
      </c>
      <c r="H24" s="13">
        <f t="shared" si="7"/>
        <v>19033</v>
      </c>
      <c r="I24" s="13">
        <f t="shared" si="7"/>
        <v>6165</v>
      </c>
      <c r="J24" s="13">
        <f t="shared" si="7"/>
        <v>20820</v>
      </c>
      <c r="K24" s="11">
        <f t="shared" si="4"/>
        <v>265057</v>
      </c>
    </row>
    <row r="25" spans="1:12" ht="17.25" customHeight="1">
      <c r="A25" s="12" t="s">
        <v>115</v>
      </c>
      <c r="B25" s="13">
        <v>27874</v>
      </c>
      <c r="C25" s="13">
        <v>40034</v>
      </c>
      <c r="D25" s="13">
        <v>45598</v>
      </c>
      <c r="E25" s="13">
        <v>26141</v>
      </c>
      <c r="F25" s="13">
        <v>33565</v>
      </c>
      <c r="G25" s="13">
        <v>45805</v>
      </c>
      <c r="H25" s="13">
        <v>19032</v>
      </c>
      <c r="I25" s="13">
        <v>6165</v>
      </c>
      <c r="J25" s="13">
        <v>20818</v>
      </c>
      <c r="K25" s="11">
        <f t="shared" si="4"/>
        <v>265032</v>
      </c>
      <c r="L25" s="50"/>
    </row>
    <row r="26" spans="1:12" ht="17.25" customHeight="1">
      <c r="A26" s="12" t="s">
        <v>116</v>
      </c>
      <c r="B26" s="13">
        <v>4</v>
      </c>
      <c r="C26" s="13">
        <v>2</v>
      </c>
      <c r="D26" s="13">
        <v>6</v>
      </c>
      <c r="E26" s="13">
        <v>2</v>
      </c>
      <c r="F26" s="13">
        <v>1</v>
      </c>
      <c r="G26" s="13">
        <v>7</v>
      </c>
      <c r="H26" s="13">
        <v>1</v>
      </c>
      <c r="I26" s="13">
        <v>0</v>
      </c>
      <c r="J26" s="13">
        <v>2</v>
      </c>
      <c r="K26" s="11">
        <f t="shared" si="4"/>
        <v>25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789</v>
      </c>
      <c r="I27" s="11">
        <v>0</v>
      </c>
      <c r="J27" s="11">
        <v>0</v>
      </c>
      <c r="K27" s="11">
        <f t="shared" si="4"/>
        <v>789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29980.21</v>
      </c>
      <c r="I35" s="19">
        <v>0</v>
      </c>
      <c r="J35" s="19">
        <v>0</v>
      </c>
      <c r="K35" s="23">
        <f>SUM(B35:J35)</f>
        <v>29980.21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641328.25</v>
      </c>
      <c r="C47" s="22">
        <f aca="true" t="shared" si="12" ref="C47:H47">+C48+C57</f>
        <v>884347.09</v>
      </c>
      <c r="D47" s="22">
        <f t="shared" si="12"/>
        <v>1058081.58</v>
      </c>
      <c r="E47" s="22">
        <f t="shared" si="12"/>
        <v>570628.34</v>
      </c>
      <c r="F47" s="22">
        <f t="shared" si="12"/>
        <v>860181.1299999999</v>
      </c>
      <c r="G47" s="22">
        <f t="shared" si="12"/>
        <v>1274085.78</v>
      </c>
      <c r="H47" s="22">
        <f t="shared" si="12"/>
        <v>570100.22</v>
      </c>
      <c r="I47" s="22">
        <f>+I48+I57</f>
        <v>160431.96</v>
      </c>
      <c r="J47" s="22">
        <f>+J48+J57</f>
        <v>412437.12</v>
      </c>
      <c r="K47" s="22">
        <f>SUM(B47:J47)</f>
        <v>6431621.47</v>
      </c>
    </row>
    <row r="48" spans="1:11" ht="17.25" customHeight="1">
      <c r="A48" s="16" t="s">
        <v>108</v>
      </c>
      <c r="B48" s="23">
        <f>SUM(B49:B56)</f>
        <v>623654.66</v>
      </c>
      <c r="C48" s="23">
        <f aca="true" t="shared" si="13" ref="C48:J48">SUM(C49:C56)</f>
        <v>859374.65</v>
      </c>
      <c r="D48" s="23">
        <f t="shared" si="13"/>
        <v>1032806.4700000001</v>
      </c>
      <c r="E48" s="23">
        <f t="shared" si="13"/>
        <v>547677.5</v>
      </c>
      <c r="F48" s="23">
        <f t="shared" si="13"/>
        <v>836829.7999999999</v>
      </c>
      <c r="G48" s="23">
        <f t="shared" si="13"/>
        <v>1244839.9000000001</v>
      </c>
      <c r="H48" s="23">
        <f t="shared" si="13"/>
        <v>549720.73</v>
      </c>
      <c r="I48" s="23">
        <f t="shared" si="13"/>
        <v>160431.96</v>
      </c>
      <c r="J48" s="23">
        <f t="shared" si="13"/>
        <v>398560.27999999997</v>
      </c>
      <c r="K48" s="23">
        <f aca="true" t="shared" si="14" ref="K48:K57">SUM(B48:J48)</f>
        <v>6253895.950000001</v>
      </c>
    </row>
    <row r="49" spans="1:11" ht="17.25" customHeight="1">
      <c r="A49" s="34" t="s">
        <v>43</v>
      </c>
      <c r="B49" s="23">
        <f aca="true" t="shared" si="15" ref="B49:H49">ROUND(B30*B7,2)</f>
        <v>620604.52</v>
      </c>
      <c r="C49" s="23">
        <f t="shared" si="15"/>
        <v>853013.99</v>
      </c>
      <c r="D49" s="23">
        <f t="shared" si="15"/>
        <v>1027847.29</v>
      </c>
      <c r="E49" s="23">
        <f t="shared" si="15"/>
        <v>545046.96</v>
      </c>
      <c r="F49" s="23">
        <f t="shared" si="15"/>
        <v>832839.21</v>
      </c>
      <c r="G49" s="23">
        <f t="shared" si="15"/>
        <v>1239298.85</v>
      </c>
      <c r="H49" s="23">
        <f t="shared" si="15"/>
        <v>516835.82</v>
      </c>
      <c r="I49" s="23">
        <f>ROUND(I30*I7,2)</f>
        <v>159366.24</v>
      </c>
      <c r="J49" s="23">
        <f>ROUND(J30*J7,2)</f>
        <v>396343.24</v>
      </c>
      <c r="K49" s="23">
        <f t="shared" si="14"/>
        <v>6191196.120000001</v>
      </c>
    </row>
    <row r="50" spans="1:11" ht="17.25" customHeight="1">
      <c r="A50" s="34" t="s">
        <v>44</v>
      </c>
      <c r="B50" s="19">
        <v>0</v>
      </c>
      <c r="C50" s="23">
        <f>ROUND(C31*C7,2)</f>
        <v>1896.06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1896.06</v>
      </c>
    </row>
    <row r="51" spans="1:11" ht="17.25" customHeight="1">
      <c r="A51" s="64" t="s">
        <v>104</v>
      </c>
      <c r="B51" s="65">
        <f aca="true" t="shared" si="16" ref="B51:H51">ROUND(B32*B7,2)</f>
        <v>-1041.54</v>
      </c>
      <c r="C51" s="65">
        <f t="shared" si="16"/>
        <v>-1309.12</v>
      </c>
      <c r="D51" s="65">
        <f t="shared" si="16"/>
        <v>-1426.58</v>
      </c>
      <c r="E51" s="65">
        <f t="shared" si="16"/>
        <v>-814.86</v>
      </c>
      <c r="F51" s="65">
        <f t="shared" si="16"/>
        <v>-1290.93</v>
      </c>
      <c r="G51" s="65">
        <f t="shared" si="16"/>
        <v>-1889.03</v>
      </c>
      <c r="H51" s="65">
        <f t="shared" si="16"/>
        <v>-810.34</v>
      </c>
      <c r="I51" s="19">
        <v>0</v>
      </c>
      <c r="J51" s="19">
        <v>0</v>
      </c>
      <c r="K51" s="65">
        <f>SUM(B51:J51)</f>
        <v>-8582.4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29980.21</v>
      </c>
      <c r="I53" s="31">
        <f>+I35</f>
        <v>0</v>
      </c>
      <c r="J53" s="31">
        <f>+J35</f>
        <v>0</v>
      </c>
      <c r="K53" s="23">
        <f t="shared" si="14"/>
        <v>29980.21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29245.88</v>
      </c>
      <c r="H57" s="36">
        <v>20379.49</v>
      </c>
      <c r="I57" s="19">
        <v>0</v>
      </c>
      <c r="J57" s="36">
        <v>13876.84</v>
      </c>
      <c r="K57" s="36">
        <f t="shared" si="14"/>
        <v>177725.52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-80824</v>
      </c>
      <c r="C61" s="35">
        <f t="shared" si="17"/>
        <v>-103218.79</v>
      </c>
      <c r="D61" s="35">
        <f t="shared" si="17"/>
        <v>-98694.15</v>
      </c>
      <c r="E61" s="35">
        <f t="shared" si="17"/>
        <v>-69112</v>
      </c>
      <c r="F61" s="35">
        <f t="shared" si="17"/>
        <v>-83852.65</v>
      </c>
      <c r="G61" s="35">
        <f t="shared" si="17"/>
        <v>-108690.4</v>
      </c>
      <c r="H61" s="35">
        <f t="shared" si="17"/>
        <v>-82836</v>
      </c>
      <c r="I61" s="35">
        <f t="shared" si="17"/>
        <v>-15264.81</v>
      </c>
      <c r="J61" s="35">
        <f t="shared" si="17"/>
        <v>-41428</v>
      </c>
      <c r="K61" s="35">
        <f>SUM(B61:J61)</f>
        <v>-683920.8</v>
      </c>
    </row>
    <row r="62" spans="1:11" ht="18.75" customHeight="1">
      <c r="A62" s="16" t="s">
        <v>74</v>
      </c>
      <c r="B62" s="35">
        <f aca="true" t="shared" si="18" ref="B62:J62">B63+B64+B65+B66+B67+B68</f>
        <v>-79824</v>
      </c>
      <c r="C62" s="35">
        <f t="shared" si="18"/>
        <v>-102160</v>
      </c>
      <c r="D62" s="35">
        <f t="shared" si="18"/>
        <v>-97620</v>
      </c>
      <c r="E62" s="35">
        <f t="shared" si="18"/>
        <v>-68112</v>
      </c>
      <c r="F62" s="35">
        <f t="shared" si="18"/>
        <v>-81472</v>
      </c>
      <c r="G62" s="35">
        <f t="shared" si="18"/>
        <v>-105684</v>
      </c>
      <c r="H62" s="35">
        <f t="shared" si="18"/>
        <v>-82836</v>
      </c>
      <c r="I62" s="35">
        <f t="shared" si="18"/>
        <v>-12872</v>
      </c>
      <c r="J62" s="35">
        <f t="shared" si="18"/>
        <v>-41428</v>
      </c>
      <c r="K62" s="35">
        <f aca="true" t="shared" si="19" ref="K62:K91">SUM(B62:J62)</f>
        <v>-672008</v>
      </c>
    </row>
    <row r="63" spans="1:11" ht="18.75" customHeight="1">
      <c r="A63" s="12" t="s">
        <v>75</v>
      </c>
      <c r="B63" s="35">
        <f>-ROUND(B9*$D$3,2)</f>
        <v>-79824</v>
      </c>
      <c r="C63" s="35">
        <f aca="true" t="shared" si="20" ref="C63:J63">-ROUND(C9*$D$3,2)</f>
        <v>-102160</v>
      </c>
      <c r="D63" s="35">
        <f t="shared" si="20"/>
        <v>-97620</v>
      </c>
      <c r="E63" s="35">
        <f t="shared" si="20"/>
        <v>-68112</v>
      </c>
      <c r="F63" s="35">
        <f t="shared" si="20"/>
        <v>-81472</v>
      </c>
      <c r="G63" s="35">
        <f t="shared" si="20"/>
        <v>-105684</v>
      </c>
      <c r="H63" s="35">
        <f t="shared" si="20"/>
        <v>-82836</v>
      </c>
      <c r="I63" s="35">
        <f t="shared" si="20"/>
        <v>-12872</v>
      </c>
      <c r="J63" s="35">
        <f t="shared" si="20"/>
        <v>-41428</v>
      </c>
      <c r="K63" s="35">
        <f t="shared" si="19"/>
        <v>-672008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560504.25</v>
      </c>
      <c r="C106" s="24">
        <f t="shared" si="22"/>
        <v>781128.2999999999</v>
      </c>
      <c r="D106" s="24">
        <f t="shared" si="22"/>
        <v>959387.43</v>
      </c>
      <c r="E106" s="24">
        <f t="shared" si="22"/>
        <v>501516.34</v>
      </c>
      <c r="F106" s="24">
        <f t="shared" si="22"/>
        <v>776328.4799999999</v>
      </c>
      <c r="G106" s="24">
        <f t="shared" si="22"/>
        <v>1165395.3800000001</v>
      </c>
      <c r="H106" s="24">
        <f t="shared" si="22"/>
        <v>487264.22</v>
      </c>
      <c r="I106" s="24">
        <f>+I107+I108</f>
        <v>145167.15</v>
      </c>
      <c r="J106" s="24">
        <f>+J107+J108</f>
        <v>371009.12</v>
      </c>
      <c r="K106" s="46">
        <f>SUM(B106:J106)</f>
        <v>5747700.67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542830.66</v>
      </c>
      <c r="C107" s="24">
        <f t="shared" si="23"/>
        <v>756155.86</v>
      </c>
      <c r="D107" s="24">
        <f t="shared" si="23"/>
        <v>934112.3200000001</v>
      </c>
      <c r="E107" s="24">
        <f t="shared" si="23"/>
        <v>478565.5</v>
      </c>
      <c r="F107" s="24">
        <f t="shared" si="23"/>
        <v>752977.1499999999</v>
      </c>
      <c r="G107" s="24">
        <f t="shared" si="23"/>
        <v>1136149.5000000002</v>
      </c>
      <c r="H107" s="24">
        <f t="shared" si="23"/>
        <v>466884.73</v>
      </c>
      <c r="I107" s="24">
        <f t="shared" si="23"/>
        <v>145167.15</v>
      </c>
      <c r="J107" s="24">
        <f t="shared" si="23"/>
        <v>357132.27999999997</v>
      </c>
      <c r="K107" s="46">
        <f>SUM(B107:J107)</f>
        <v>5569975.150000001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29245.88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177725.52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5747700.669999999</v>
      </c>
      <c r="L114" s="52"/>
    </row>
    <row r="115" spans="1:11" ht="18.75" customHeight="1">
      <c r="A115" s="26" t="s">
        <v>70</v>
      </c>
      <c r="B115" s="27">
        <v>69308.88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69308.88</v>
      </c>
    </row>
    <row r="116" spans="1:11" ht="18.75" customHeight="1">
      <c r="A116" s="26" t="s">
        <v>71</v>
      </c>
      <c r="B116" s="27">
        <v>491195.37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491195.37</v>
      </c>
    </row>
    <row r="117" spans="1:11" ht="18.75" customHeight="1">
      <c r="A117" s="26" t="s">
        <v>72</v>
      </c>
      <c r="B117" s="38">
        <v>0</v>
      </c>
      <c r="C117" s="27">
        <f>+C106</f>
        <v>781128.2999999999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781128.2999999999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893999.13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893999.13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65388.31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65388.31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451364.7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451364.7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50151.63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50151.63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150119.03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150119.03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277119.03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277119.03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44511.16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44511.16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304579.26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304579.26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316863.47</v>
      </c>
      <c r="H126" s="38">
        <v>0</v>
      </c>
      <c r="I126" s="38">
        <v>0</v>
      </c>
      <c r="J126" s="38">
        <v>0</v>
      </c>
      <c r="K126" s="39">
        <f t="shared" si="25"/>
        <v>316863.47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32538.8</v>
      </c>
      <c r="H127" s="38">
        <v>0</v>
      </c>
      <c r="I127" s="38">
        <v>0</v>
      </c>
      <c r="J127" s="38">
        <v>0</v>
      </c>
      <c r="K127" s="39">
        <f t="shared" si="25"/>
        <v>32538.8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200544.12</v>
      </c>
      <c r="H128" s="38">
        <v>0</v>
      </c>
      <c r="I128" s="38">
        <v>0</v>
      </c>
      <c r="J128" s="38">
        <v>0</v>
      </c>
      <c r="K128" s="39">
        <f t="shared" si="25"/>
        <v>200544.12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155873.92</v>
      </c>
      <c r="H129" s="38">
        <v>0</v>
      </c>
      <c r="I129" s="38">
        <v>0</v>
      </c>
      <c r="J129" s="38">
        <v>0</v>
      </c>
      <c r="K129" s="39">
        <f t="shared" si="25"/>
        <v>155873.92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459575.06</v>
      </c>
      <c r="H130" s="38">
        <v>0</v>
      </c>
      <c r="I130" s="38">
        <v>0</v>
      </c>
      <c r="J130" s="38">
        <v>0</v>
      </c>
      <c r="K130" s="39">
        <f t="shared" si="25"/>
        <v>459575.06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175777.88</v>
      </c>
      <c r="I131" s="38">
        <v>0</v>
      </c>
      <c r="J131" s="38">
        <v>0</v>
      </c>
      <c r="K131" s="39">
        <f t="shared" si="25"/>
        <v>175777.88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311486.35</v>
      </c>
      <c r="I132" s="38">
        <v>0</v>
      </c>
      <c r="J132" s="38">
        <v>0</v>
      </c>
      <c r="K132" s="39">
        <f t="shared" si="25"/>
        <v>311486.35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145167.15</v>
      </c>
      <c r="J133" s="38"/>
      <c r="K133" s="39">
        <f t="shared" si="25"/>
        <v>145167.15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371009.12</v>
      </c>
      <c r="K134" s="42">
        <f t="shared" si="25"/>
        <v>371009.12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2018-02-02T11:51:27Z</dcterms:modified>
  <cp:category/>
  <cp:version/>
  <cp:contentType/>
  <cp:contentStatus/>
</cp:coreProperties>
</file>