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<sst xmlns="http://schemas.openxmlformats.org/spreadsheetml/2006/main" count="139" uniqueCount="139">
  <si>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</si>
  <si>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</si>
  <si>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</si>
  <si>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</si>
  <si>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</si>
  <si>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</si>
  <si>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</si>
  <si>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</si>
  <si>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</si>
  <si>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</si>
  <si>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</si>
  <si>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</si>
  <si>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</si>
  <si>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</si>
  <si>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</si>
  <si>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</si>
  <si>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</si>
  <si>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</si>
  <si>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</si>
  <si>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</si>
  <si>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</si>
  <si>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</si>
  <si>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</si>
  <si>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</si>
  <si>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</si>
  <si>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</si>
  <si>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</si>
  <si>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</si>
  <si>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</si>
  <si>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</si>
  <si>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</si>
  <si>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</si>
  <si>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</si>
  <si>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</si>
  <si>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</si>
  <si>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</si>
  <si>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</si>
  <si>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</si>
  <si>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</si>
  <si>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</si>
  <si>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</si>
  <si>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</si>
  <si>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</si>
  <si>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</si>
  <si>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</si>
  <si>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</si>
  <si>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</si>
  <si>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</si>
  <si>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</si>
  <si>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</si>
  <si>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</si>
  <si>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</si>
  <si>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</si>
  <si>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</si>
  <si>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</si>
  <si>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</si>
  <si>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</si>
  <si>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</si>
  <si>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</si>
  <si>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</si>
  <si>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</si>
  <si>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</si>
  <si>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</si>
  <si>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</si>
  <si>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</si>
  <si>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</si>
  <si>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</si>
  <si>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</si>
  <si>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</si>
  <si>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</si>
  <si>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</si>
  <si>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</si>
  <si>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</si>
  <si>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</si>
  <si>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</si>
  <si>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</si>
  <si>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</si>
  <si>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</si>
  <si>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</si>
  <si>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</si>
  <si>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</si>
  <si>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</si>
  <si>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</si>
  <si>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</si>
  <si>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</si>
  <si>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</si>
  <si>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</si>
  <si>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</si>
  <si>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</si>
  <si>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</si>
  <si>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</si>
  <si>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</si>
  <si>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</si>
  <si>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</si>
  <si>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</si>
  <si>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</si>
  <si>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</si>
  <si>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</si>
  <si>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</si>
  <si>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</si>
  <si>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</si>
  <si>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</si>
  <si>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</si>
  <si>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</si>
  <si>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</si>
  <si>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</si>
  <si>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</si>
  <si>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</si>
  <si>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</si>
  <si>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</si>
  <si>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</si>
  <si>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</si>
  <si>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</si>
  <si>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</si>
  <si>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</si>
  <si>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</si>
  <si>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</si>
  <si>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</si>
  <si>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</si>
  <si>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</si>
  <si>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</si>
  <si>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</si>
  <si>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</si>
  <si>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</si>
  <si>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</si>
  <si>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</si>
  <si>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</si>
  <si>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</si>
  <si>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</si>
  <si>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</si>
  <si>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</si>
  <si>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</si>
  <si>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</si>
  <si>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</si>
  <si>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</si>
  <si>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</si>
  <si>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22/01/18 - VENCIMENTO 30/01/18</t>
  </si>
  <si>
    <t>6.3. Revisão de Remuneração pelo Transporte Coletivo ¹</t>
  </si>
  <si>
    <t xml:space="preserve">  ¹ Passageiros transportados, processados pelo sistema de bilhetagem eletrônica, referentes ao mês de dezembro/17 (331.506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</si>
</sst>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512719</v>
      </c>
      <c r="C7" s="9">
        <f t="shared" si="0"/>
        <v>663860</v>
      </c>
      <c r="D7" s="9">
        <f t="shared" si="0"/>
        <v>663062</v>
      </c>
      <c r="E7" s="9">
        <f t="shared" si="0"/>
        <v>470797</v>
      </c>
      <c r="F7" s="9">
        <f t="shared" si="0"/>
        <v>624396</v>
      </c>
      <c r="G7" s="9">
        <f t="shared" si="0"/>
        <v>1087852</v>
      </c>
      <c r="H7" s="9">
        <f t="shared" si="0"/>
        <v>472690</v>
      </c>
      <c r="I7" s="9">
        <f t="shared" si="0"/>
        <v>109014</v>
      </c>
      <c r="J7" s="9">
        <f t="shared" si="0"/>
        <v>279670</v>
      </c>
      <c r="K7" s="9">
        <f t="shared" si="0"/>
        <v>4884060</v>
      </c>
      <c r="L7" s="50"/>
    </row>
    <row r="8" spans="1:11" ht="17.25" customHeight="1">
      <c r="A8" s="10" t="s">
        <v>97</v>
      </c>
      <c r="B8" s="11">
        <f>B9+B12+B16</f>
        <v>279426</v>
      </c>
      <c r="C8" s="11">
        <f aca="true" t="shared" si="1" ref="C8:J8">C9+C12+C16</f>
        <v>370902</v>
      </c>
      <c r="D8" s="11">
        <f t="shared" si="1"/>
        <v>345508</v>
      </c>
      <c r="E8" s="11">
        <f t="shared" si="1"/>
        <v>260451</v>
      </c>
      <c r="F8" s="11">
        <f t="shared" si="1"/>
        <v>328736</v>
      </c>
      <c r="G8" s="11">
        <f t="shared" si="1"/>
        <v>563033</v>
      </c>
      <c r="H8" s="11">
        <f t="shared" si="1"/>
        <v>274358</v>
      </c>
      <c r="I8" s="11">
        <f t="shared" si="1"/>
        <v>53894</v>
      </c>
      <c r="J8" s="11">
        <f t="shared" si="1"/>
        <v>147581</v>
      </c>
      <c r="K8" s="11">
        <f>SUM(B8:J8)</f>
        <v>2623889</v>
      </c>
    </row>
    <row r="9" spans="1:11" ht="17.25" customHeight="1">
      <c r="A9" s="15" t="s">
        <v>16</v>
      </c>
      <c r="B9" s="13">
        <f>+B10+B11</f>
        <v>39406</v>
      </c>
      <c r="C9" s="13">
        <f aca="true" t="shared" si="2" ref="C9:J9">+C10+C11</f>
        <v>56108</v>
      </c>
      <c r="D9" s="13">
        <f t="shared" si="2"/>
        <v>47969</v>
      </c>
      <c r="E9" s="13">
        <f t="shared" si="2"/>
        <v>36473</v>
      </c>
      <c r="F9" s="13">
        <f t="shared" si="2"/>
        <v>40028</v>
      </c>
      <c r="G9" s="13">
        <f t="shared" si="2"/>
        <v>54046</v>
      </c>
      <c r="H9" s="13">
        <f t="shared" si="2"/>
        <v>46588</v>
      </c>
      <c r="I9" s="13">
        <f t="shared" si="2"/>
        <v>8973</v>
      </c>
      <c r="J9" s="13">
        <f t="shared" si="2"/>
        <v>18579</v>
      </c>
      <c r="K9" s="11">
        <f>SUM(B9:J9)</f>
        <v>348170</v>
      </c>
    </row>
    <row r="10" spans="1:11" ht="17.25" customHeight="1">
      <c r="A10" s="29" t="s">
        <v>17</v>
      </c>
      <c r="B10" s="13">
        <v>39406</v>
      </c>
      <c r="C10" s="13">
        <v>56108</v>
      </c>
      <c r="D10" s="13">
        <v>47969</v>
      </c>
      <c r="E10" s="13">
        <v>36473</v>
      </c>
      <c r="F10" s="13">
        <v>40028</v>
      </c>
      <c r="G10" s="13">
        <v>54046</v>
      </c>
      <c r="H10" s="13">
        <v>46588</v>
      </c>
      <c r="I10" s="13">
        <v>8973</v>
      </c>
      <c r="J10" s="13">
        <v>18579</v>
      </c>
      <c r="K10" s="11">
        <f>SUM(B10:J10)</f>
        <v>348170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226881</v>
      </c>
      <c r="C12" s="17">
        <f t="shared" si="3"/>
        <v>297015</v>
      </c>
      <c r="D12" s="17">
        <f t="shared" si="3"/>
        <v>281208</v>
      </c>
      <c r="E12" s="17">
        <f t="shared" si="3"/>
        <v>211987</v>
      </c>
      <c r="F12" s="17">
        <f t="shared" si="3"/>
        <v>271011</v>
      </c>
      <c r="G12" s="17">
        <f t="shared" si="3"/>
        <v>477554</v>
      </c>
      <c r="H12" s="17">
        <f t="shared" si="3"/>
        <v>215584</v>
      </c>
      <c r="I12" s="17">
        <f t="shared" si="3"/>
        <v>42053</v>
      </c>
      <c r="J12" s="17">
        <f t="shared" si="3"/>
        <v>121815</v>
      </c>
      <c r="K12" s="11">
        <f aca="true" t="shared" si="4" ref="K12:K27">SUM(B12:J12)</f>
        <v>2145108</v>
      </c>
    </row>
    <row r="13" spans="1:13" ht="17.25" customHeight="1">
      <c r="A13" s="14" t="s">
        <v>19</v>
      </c>
      <c r="B13" s="13">
        <v>119132</v>
      </c>
      <c r="C13" s="13">
        <v>165393</v>
      </c>
      <c r="D13" s="13">
        <v>160782</v>
      </c>
      <c r="E13" s="13">
        <v>116914</v>
      </c>
      <c r="F13" s="13">
        <v>149425</v>
      </c>
      <c r="G13" s="13">
        <v>246668</v>
      </c>
      <c r="H13" s="13">
        <v>112223</v>
      </c>
      <c r="I13" s="13">
        <v>25811</v>
      </c>
      <c r="J13" s="13">
        <v>68487</v>
      </c>
      <c r="K13" s="11">
        <f t="shared" si="4"/>
        <v>1164835</v>
      </c>
      <c r="L13" s="50"/>
      <c r="M13" s="51"/>
    </row>
    <row r="14" spans="1:12" ht="17.25" customHeight="1">
      <c r="A14" s="14" t="s">
        <v>20</v>
      </c>
      <c r="B14" s="13">
        <v>105829</v>
      </c>
      <c r="C14" s="13">
        <v>128811</v>
      </c>
      <c r="D14" s="13">
        <v>118667</v>
      </c>
      <c r="E14" s="13">
        <v>93116</v>
      </c>
      <c r="F14" s="13">
        <v>119756</v>
      </c>
      <c r="G14" s="13">
        <v>227835</v>
      </c>
      <c r="H14" s="13">
        <v>100306</v>
      </c>
      <c r="I14" s="13">
        <v>15764</v>
      </c>
      <c r="J14" s="13">
        <v>52691</v>
      </c>
      <c r="K14" s="11">
        <f t="shared" si="4"/>
        <v>962775</v>
      </c>
      <c r="L14" s="50"/>
    </row>
    <row r="15" spans="1:11" ht="17.25" customHeight="1">
      <c r="A15" s="14" t="s">
        <v>21</v>
      </c>
      <c r="B15" s="13">
        <v>1920</v>
      </c>
      <c r="C15" s="13">
        <v>2811</v>
      </c>
      <c r="D15" s="13">
        <v>1759</v>
      </c>
      <c r="E15" s="13">
        <v>1957</v>
      </c>
      <c r="F15" s="13">
        <v>1830</v>
      </c>
      <c r="G15" s="13">
        <v>3051</v>
      </c>
      <c r="H15" s="13">
        <v>3055</v>
      </c>
      <c r="I15" s="13">
        <v>478</v>
      </c>
      <c r="J15" s="13">
        <v>637</v>
      </c>
      <c r="K15" s="11">
        <f t="shared" si="4"/>
        <v>17498</v>
      </c>
    </row>
    <row r="16" spans="1:11" ht="17.25" customHeight="1">
      <c r="A16" s="15" t="s">
        <v>93</v>
      </c>
      <c r="B16" s="13">
        <f>B17+B18+B19</f>
        <v>13139</v>
      </c>
      <c r="C16" s="13">
        <f aca="true" t="shared" si="5" ref="C16:J16">C17+C18+C19</f>
        <v>17779</v>
      </c>
      <c r="D16" s="13">
        <f t="shared" si="5"/>
        <v>16331</v>
      </c>
      <c r="E16" s="13">
        <f t="shared" si="5"/>
        <v>11991</v>
      </c>
      <c r="F16" s="13">
        <f t="shared" si="5"/>
        <v>17697</v>
      </c>
      <c r="G16" s="13">
        <f t="shared" si="5"/>
        <v>31433</v>
      </c>
      <c r="H16" s="13">
        <f t="shared" si="5"/>
        <v>12186</v>
      </c>
      <c r="I16" s="13">
        <f t="shared" si="5"/>
        <v>2868</v>
      </c>
      <c r="J16" s="13">
        <f t="shared" si="5"/>
        <v>7187</v>
      </c>
      <c r="K16" s="11">
        <f t="shared" si="4"/>
        <v>130611</v>
      </c>
    </row>
    <row r="17" spans="1:11" ht="17.25" customHeight="1">
      <c r="A17" s="14" t="s">
        <v>94</v>
      </c>
      <c r="B17" s="13">
        <v>13039</v>
      </c>
      <c r="C17" s="13">
        <v>17693</v>
      </c>
      <c r="D17" s="13">
        <v>16262</v>
      </c>
      <c r="E17" s="13">
        <v>11921</v>
      </c>
      <c r="F17" s="13">
        <v>17623</v>
      </c>
      <c r="G17" s="13">
        <v>31280</v>
      </c>
      <c r="H17" s="13">
        <v>12128</v>
      </c>
      <c r="I17" s="13">
        <v>2856</v>
      </c>
      <c r="J17" s="13">
        <v>7154</v>
      </c>
      <c r="K17" s="11">
        <f t="shared" si="4"/>
        <v>129956</v>
      </c>
    </row>
    <row r="18" spans="1:11" ht="17.25" customHeight="1">
      <c r="A18" s="14" t="s">
        <v>95</v>
      </c>
      <c r="B18" s="13">
        <v>82</v>
      </c>
      <c r="C18" s="13">
        <v>74</v>
      </c>
      <c r="D18" s="13">
        <v>64</v>
      </c>
      <c r="E18" s="13">
        <v>57</v>
      </c>
      <c r="F18" s="13">
        <v>67</v>
      </c>
      <c r="G18" s="13">
        <v>139</v>
      </c>
      <c r="H18" s="13">
        <v>51</v>
      </c>
      <c r="I18" s="13">
        <v>11</v>
      </c>
      <c r="J18" s="13">
        <v>27</v>
      </c>
      <c r="K18" s="11">
        <f t="shared" si="4"/>
        <v>572</v>
      </c>
    </row>
    <row r="19" spans="1:11" ht="17.25" customHeight="1">
      <c r="A19" s="14" t="s">
        <v>96</v>
      </c>
      <c r="B19" s="13">
        <v>18</v>
      </c>
      <c r="C19" s="13">
        <v>12</v>
      </c>
      <c r="D19" s="13">
        <v>5</v>
      </c>
      <c r="E19" s="13">
        <v>13</v>
      </c>
      <c r="F19" s="13">
        <v>7</v>
      </c>
      <c r="G19" s="13">
        <v>14</v>
      </c>
      <c r="H19" s="13">
        <v>7</v>
      </c>
      <c r="I19" s="13">
        <v>1</v>
      </c>
      <c r="J19" s="13">
        <v>6</v>
      </c>
      <c r="K19" s="11">
        <f t="shared" si="4"/>
        <v>83</v>
      </c>
    </row>
    <row r="20" spans="1:11" ht="17.25" customHeight="1">
      <c r="A20" s="16" t="s">
        <v>22</v>
      </c>
      <c r="B20" s="11">
        <f>+B21+B22+B23</f>
        <v>170146</v>
      </c>
      <c r="C20" s="11">
        <f aca="true" t="shared" si="6" ref="C20:J20">+C21+C22+C23</f>
        <v>195046</v>
      </c>
      <c r="D20" s="11">
        <f t="shared" si="6"/>
        <v>212709</v>
      </c>
      <c r="E20" s="11">
        <f t="shared" si="6"/>
        <v>140094</v>
      </c>
      <c r="F20" s="11">
        <f t="shared" si="6"/>
        <v>218267</v>
      </c>
      <c r="G20" s="11">
        <f t="shared" si="6"/>
        <v>414106</v>
      </c>
      <c r="H20" s="11">
        <f t="shared" si="6"/>
        <v>138534</v>
      </c>
      <c r="I20" s="11">
        <f t="shared" si="6"/>
        <v>34631</v>
      </c>
      <c r="J20" s="11">
        <f t="shared" si="6"/>
        <v>86789</v>
      </c>
      <c r="K20" s="11">
        <f t="shared" si="4"/>
        <v>1610322</v>
      </c>
    </row>
    <row r="21" spans="1:12" ht="17.25" customHeight="1">
      <c r="A21" s="12" t="s">
        <v>23</v>
      </c>
      <c r="B21" s="13">
        <v>98870</v>
      </c>
      <c r="C21" s="13">
        <v>122808</v>
      </c>
      <c r="D21" s="13">
        <v>136392</v>
      </c>
      <c r="E21" s="13">
        <v>86558</v>
      </c>
      <c r="F21" s="13">
        <v>133510</v>
      </c>
      <c r="G21" s="13">
        <v>233728</v>
      </c>
      <c r="H21" s="13">
        <v>83952</v>
      </c>
      <c r="I21" s="13">
        <v>23241</v>
      </c>
      <c r="J21" s="13">
        <v>53817</v>
      </c>
      <c r="K21" s="11">
        <f t="shared" si="4"/>
        <v>972876</v>
      </c>
      <c r="L21" s="50"/>
    </row>
    <row r="22" spans="1:12" ht="17.25" customHeight="1">
      <c r="A22" s="12" t="s">
        <v>24</v>
      </c>
      <c r="B22" s="13">
        <v>70237</v>
      </c>
      <c r="C22" s="13">
        <v>71067</v>
      </c>
      <c r="D22" s="13">
        <v>75406</v>
      </c>
      <c r="E22" s="13">
        <v>52775</v>
      </c>
      <c r="F22" s="13">
        <v>83822</v>
      </c>
      <c r="G22" s="13">
        <v>178726</v>
      </c>
      <c r="H22" s="13">
        <v>53370</v>
      </c>
      <c r="I22" s="13">
        <v>11169</v>
      </c>
      <c r="J22" s="13">
        <v>32624</v>
      </c>
      <c r="K22" s="11">
        <f t="shared" si="4"/>
        <v>629196</v>
      </c>
      <c r="L22" s="50"/>
    </row>
    <row r="23" spans="1:11" ht="17.25" customHeight="1">
      <c r="A23" s="12" t="s">
        <v>25</v>
      </c>
      <c r="B23" s="13">
        <v>1039</v>
      </c>
      <c r="C23" s="13">
        <v>1171</v>
      </c>
      <c r="D23" s="13">
        <v>911</v>
      </c>
      <c r="E23" s="13">
        <v>761</v>
      </c>
      <c r="F23" s="13">
        <v>935</v>
      </c>
      <c r="G23" s="13">
        <v>1652</v>
      </c>
      <c r="H23" s="13">
        <v>1212</v>
      </c>
      <c r="I23" s="13">
        <v>221</v>
      </c>
      <c r="J23" s="13">
        <v>348</v>
      </c>
      <c r="K23" s="11">
        <f t="shared" si="4"/>
        <v>8250</v>
      </c>
    </row>
    <row r="24" spans="1:11" ht="17.25" customHeight="1">
      <c r="A24" s="16" t="s">
        <v>26</v>
      </c>
      <c r="B24" s="13">
        <f>+B25+B26</f>
        <v>63147</v>
      </c>
      <c r="C24" s="13">
        <f aca="true" t="shared" si="7" ref="C24:J24">+C25+C26</f>
        <v>97912</v>
      </c>
      <c r="D24" s="13">
        <f t="shared" si="7"/>
        <v>104845</v>
      </c>
      <c r="E24" s="13">
        <f t="shared" si="7"/>
        <v>70252</v>
      </c>
      <c r="F24" s="13">
        <f t="shared" si="7"/>
        <v>77393</v>
      </c>
      <c r="G24" s="13">
        <f t="shared" si="7"/>
        <v>110713</v>
      </c>
      <c r="H24" s="13">
        <f t="shared" si="7"/>
        <v>55486</v>
      </c>
      <c r="I24" s="13">
        <f t="shared" si="7"/>
        <v>20489</v>
      </c>
      <c r="J24" s="13">
        <f t="shared" si="7"/>
        <v>45300</v>
      </c>
      <c r="K24" s="11">
        <f t="shared" si="4"/>
        <v>645537</v>
      </c>
    </row>
    <row r="25" spans="1:12" ht="17.25" customHeight="1">
      <c r="A25" s="12" t="s">
        <v>115</v>
      </c>
      <c r="B25" s="13">
        <v>63140</v>
      </c>
      <c r="C25" s="13">
        <v>97907</v>
      </c>
      <c r="D25" s="13">
        <v>104838</v>
      </c>
      <c r="E25" s="13">
        <v>70249</v>
      </c>
      <c r="F25" s="13">
        <v>77391</v>
      </c>
      <c r="G25" s="13">
        <v>110711</v>
      </c>
      <c r="H25" s="13">
        <v>55476</v>
      </c>
      <c r="I25" s="13">
        <v>20487</v>
      </c>
      <c r="J25" s="13">
        <v>45299</v>
      </c>
      <c r="K25" s="11">
        <f t="shared" si="4"/>
        <v>645498</v>
      </c>
      <c r="L25" s="50"/>
    </row>
    <row r="26" spans="1:12" ht="17.25" customHeight="1">
      <c r="A26" s="12" t="s">
        <v>116</v>
      </c>
      <c r="B26" s="13">
        <v>7</v>
      </c>
      <c r="C26" s="13">
        <v>5</v>
      </c>
      <c r="D26" s="13">
        <v>7</v>
      </c>
      <c r="E26" s="13">
        <v>3</v>
      </c>
      <c r="F26" s="13">
        <v>2</v>
      </c>
      <c r="G26" s="13">
        <v>2</v>
      </c>
      <c r="H26" s="13">
        <v>10</v>
      </c>
      <c r="I26" s="13">
        <v>2</v>
      </c>
      <c r="J26" s="13">
        <v>1</v>
      </c>
      <c r="K26" s="11">
        <f t="shared" si="4"/>
        <v>39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4312</v>
      </c>
      <c r="I27" s="11">
        <v>0</v>
      </c>
      <c r="J27" s="11">
        <v>0</v>
      </c>
      <c r="K27" s="11">
        <f t="shared" si="4"/>
        <v>4312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19644.08</v>
      </c>
      <c r="I35" s="19">
        <v>0</v>
      </c>
      <c r="J35" s="19">
        <v>0</v>
      </c>
      <c r="K35" s="23">
        <f>SUM(B35:J35)</f>
        <v>19644.08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1485731.83</v>
      </c>
      <c r="C47" s="22">
        <f aca="true" t="shared" si="12" ref="C47:H47">+C48+C57</f>
        <v>2151776.79</v>
      </c>
      <c r="D47" s="22">
        <f t="shared" si="12"/>
        <v>2417026.4199999995</v>
      </c>
      <c r="E47" s="22">
        <f t="shared" si="12"/>
        <v>1466667.6300000001</v>
      </c>
      <c r="F47" s="22">
        <f t="shared" si="12"/>
        <v>1918991.7400000002</v>
      </c>
      <c r="G47" s="22">
        <f t="shared" si="12"/>
        <v>2815509.6399999997</v>
      </c>
      <c r="H47" s="22">
        <f t="shared" si="12"/>
        <v>1428389.43</v>
      </c>
      <c r="I47" s="22">
        <f>+I48+I57</f>
        <v>530154.27</v>
      </c>
      <c r="J47" s="22">
        <f>+J48+J57</f>
        <v>879099.57</v>
      </c>
      <c r="K47" s="22">
        <f>SUM(B47:J47)</f>
        <v>15093347.32</v>
      </c>
    </row>
    <row r="48" spans="1:11" ht="17.25" customHeight="1">
      <c r="A48" s="16" t="s">
        <v>108</v>
      </c>
      <c r="B48" s="23">
        <f>SUM(B49:B56)</f>
        <v>1468058.24</v>
      </c>
      <c r="C48" s="23">
        <f aca="true" t="shared" si="13" ref="C48:J48">SUM(C49:C56)</f>
        <v>2126804.35</v>
      </c>
      <c r="D48" s="23">
        <f t="shared" si="13"/>
        <v>2391751.3099999996</v>
      </c>
      <c r="E48" s="23">
        <f t="shared" si="13"/>
        <v>1443716.79</v>
      </c>
      <c r="F48" s="23">
        <f t="shared" si="13"/>
        <v>1895640.4100000001</v>
      </c>
      <c r="G48" s="23">
        <f t="shared" si="13"/>
        <v>2786565.59</v>
      </c>
      <c r="H48" s="23">
        <f t="shared" si="13"/>
        <v>1408009.94</v>
      </c>
      <c r="I48" s="23">
        <f t="shared" si="13"/>
        <v>530154.27</v>
      </c>
      <c r="J48" s="23">
        <f t="shared" si="13"/>
        <v>865222.73</v>
      </c>
      <c r="K48" s="23">
        <f aca="true" t="shared" si="14" ref="K48:K57">SUM(B48:J48)</f>
        <v>14915923.629999999</v>
      </c>
    </row>
    <row r="49" spans="1:11" ht="17.25" customHeight="1">
      <c r="A49" s="34" t="s">
        <v>43</v>
      </c>
      <c r="B49" s="23">
        <f aca="true" t="shared" si="15" ref="B49:H49">ROUND(B30*B7,2)</f>
        <v>1466427.61</v>
      </c>
      <c r="C49" s="23">
        <f t="shared" si="15"/>
        <v>2119572.21</v>
      </c>
      <c r="D49" s="23">
        <f t="shared" si="15"/>
        <v>2388680.86</v>
      </c>
      <c r="E49" s="23">
        <f t="shared" si="15"/>
        <v>1442427.85</v>
      </c>
      <c r="F49" s="23">
        <f t="shared" si="15"/>
        <v>1893293.55</v>
      </c>
      <c r="G49" s="23">
        <f t="shared" si="15"/>
        <v>2783378.13</v>
      </c>
      <c r="H49" s="23">
        <f t="shared" si="15"/>
        <v>1386825.19</v>
      </c>
      <c r="I49" s="23">
        <f>ROUND(I30*I7,2)</f>
        <v>529088.55</v>
      </c>
      <c r="J49" s="23">
        <f>ROUND(J30*J7,2)</f>
        <v>863005.69</v>
      </c>
      <c r="K49" s="23">
        <f t="shared" si="14"/>
        <v>14872699.64</v>
      </c>
    </row>
    <row r="50" spans="1:11" ht="17.25" customHeight="1">
      <c r="A50" s="34" t="s">
        <v>44</v>
      </c>
      <c r="B50" s="19">
        <v>0</v>
      </c>
      <c r="C50" s="23">
        <f>ROUND(C31*C7,2)</f>
        <v>4711.33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4711.33</v>
      </c>
    </row>
    <row r="51" spans="1:11" ht="17.25" customHeight="1">
      <c r="A51" s="64" t="s">
        <v>104</v>
      </c>
      <c r="B51" s="65">
        <f aca="true" t="shared" si="16" ref="B51:H51">ROUND(B32*B7,2)</f>
        <v>-2461.05</v>
      </c>
      <c r="C51" s="65">
        <f t="shared" si="16"/>
        <v>-3252.91</v>
      </c>
      <c r="D51" s="65">
        <f t="shared" si="16"/>
        <v>-3315.31</v>
      </c>
      <c r="E51" s="65">
        <f t="shared" si="16"/>
        <v>-2156.46</v>
      </c>
      <c r="F51" s="65">
        <f t="shared" si="16"/>
        <v>-2934.66</v>
      </c>
      <c r="G51" s="65">
        <f t="shared" si="16"/>
        <v>-4242.62</v>
      </c>
      <c r="H51" s="65">
        <f t="shared" si="16"/>
        <v>-2174.37</v>
      </c>
      <c r="I51" s="19">
        <v>0</v>
      </c>
      <c r="J51" s="19">
        <v>0</v>
      </c>
      <c r="K51" s="65">
        <f>SUM(B51:J51)</f>
        <v>-20537.379999999997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19644.08</v>
      </c>
      <c r="I53" s="31">
        <f>+I35</f>
        <v>0</v>
      </c>
      <c r="J53" s="31">
        <f>+J35</f>
        <v>0</v>
      </c>
      <c r="K53" s="23">
        <f t="shared" si="14"/>
        <v>19644.08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-427068.24</v>
      </c>
      <c r="C61" s="35">
        <f t="shared" si="17"/>
        <v>-176755.84999999998</v>
      </c>
      <c r="D61" s="35">
        <f t="shared" si="17"/>
        <v>-147930.24000000002</v>
      </c>
      <c r="E61" s="35">
        <f t="shared" si="17"/>
        <v>-493199.44</v>
      </c>
      <c r="F61" s="35">
        <f t="shared" si="17"/>
        <v>-345189.08999999997</v>
      </c>
      <c r="G61" s="35">
        <f t="shared" si="17"/>
        <v>-352302.74</v>
      </c>
      <c r="H61" s="35">
        <f t="shared" si="17"/>
        <v>-125508.31999999999</v>
      </c>
      <c r="I61" s="35">
        <f t="shared" si="17"/>
        <v>-74783.79999999999</v>
      </c>
      <c r="J61" s="35">
        <f t="shared" si="17"/>
        <v>-46180.1</v>
      </c>
      <c r="K61" s="35">
        <f>SUM(B61:J61)</f>
        <v>-2188917.82</v>
      </c>
    </row>
    <row r="62" spans="1:11" ht="18.75" customHeight="1">
      <c r="A62" s="16" t="s">
        <v>74</v>
      </c>
      <c r="B62" s="35">
        <f aca="true" t="shared" si="18" ref="B62:J62">B63+B64+B65+B66+B67+B68</f>
        <v>-460470.2</v>
      </c>
      <c r="C62" s="35">
        <f t="shared" si="18"/>
        <v>-243755.02</v>
      </c>
      <c r="D62" s="35">
        <f t="shared" si="18"/>
        <v>-297475.12</v>
      </c>
      <c r="E62" s="35">
        <f t="shared" si="18"/>
        <v>-547601.14</v>
      </c>
      <c r="F62" s="35">
        <f t="shared" si="18"/>
        <v>-560595.73</v>
      </c>
      <c r="G62" s="35">
        <f t="shared" si="18"/>
        <v>-494319.27</v>
      </c>
      <c r="H62" s="35">
        <f t="shared" si="18"/>
        <v>-186352</v>
      </c>
      <c r="I62" s="35">
        <f t="shared" si="18"/>
        <v>-35892</v>
      </c>
      <c r="J62" s="35">
        <f t="shared" si="18"/>
        <v>-74316</v>
      </c>
      <c r="K62" s="35">
        <f aca="true" t="shared" si="19" ref="K62:K91">SUM(B62:J62)</f>
        <v>-2900776.48</v>
      </c>
    </row>
    <row r="63" spans="1:11" ht="18.75" customHeight="1">
      <c r="A63" s="12" t="s">
        <v>75</v>
      </c>
      <c r="B63" s="35">
        <f>-ROUND(B9*$D$3,2)</f>
        <v>-157624</v>
      </c>
      <c r="C63" s="35">
        <f aca="true" t="shared" si="20" ref="C63:J63">-ROUND(C9*$D$3,2)</f>
        <v>-224432</v>
      </c>
      <c r="D63" s="35">
        <f t="shared" si="20"/>
        <v>-191876</v>
      </c>
      <c r="E63" s="35">
        <f t="shared" si="20"/>
        <v>-145892</v>
      </c>
      <c r="F63" s="35">
        <f t="shared" si="20"/>
        <v>-160112</v>
      </c>
      <c r="G63" s="35">
        <f t="shared" si="20"/>
        <v>-216184</v>
      </c>
      <c r="H63" s="35">
        <f t="shared" si="20"/>
        <v>-186352</v>
      </c>
      <c r="I63" s="35">
        <f t="shared" si="20"/>
        <v>-35892</v>
      </c>
      <c r="J63" s="35">
        <f t="shared" si="20"/>
        <v>-74316</v>
      </c>
      <c r="K63" s="35">
        <f t="shared" si="19"/>
        <v>-1392680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-3632</v>
      </c>
      <c r="C65" s="35">
        <v>-696</v>
      </c>
      <c r="D65" s="35">
        <v>-876</v>
      </c>
      <c r="E65" s="35">
        <v>-2216</v>
      </c>
      <c r="F65" s="35">
        <v>-2100</v>
      </c>
      <c r="G65" s="35">
        <v>-1368</v>
      </c>
      <c r="H65" s="19">
        <v>0</v>
      </c>
      <c r="I65" s="19">
        <v>0</v>
      </c>
      <c r="J65" s="19">
        <v>0</v>
      </c>
      <c r="K65" s="35">
        <f t="shared" si="19"/>
        <v>-10888</v>
      </c>
    </row>
    <row r="66" spans="1:11" ht="18.75" customHeight="1">
      <c r="A66" s="12" t="s">
        <v>105</v>
      </c>
      <c r="B66" s="35">
        <v>-40516</v>
      </c>
      <c r="C66" s="35">
        <v>-8356</v>
      </c>
      <c r="D66" s="35">
        <v>-13984</v>
      </c>
      <c r="E66" s="35">
        <v>-19780</v>
      </c>
      <c r="F66" s="35">
        <v>-12768</v>
      </c>
      <c r="G66" s="35">
        <v>-12236</v>
      </c>
      <c r="H66" s="19">
        <v>0</v>
      </c>
      <c r="I66" s="19">
        <v>0</v>
      </c>
      <c r="J66" s="19">
        <v>0</v>
      </c>
      <c r="K66" s="35">
        <f t="shared" si="19"/>
        <v>-107640</v>
      </c>
    </row>
    <row r="67" spans="1:11" ht="18.75" customHeight="1">
      <c r="A67" s="12" t="s">
        <v>52</v>
      </c>
      <c r="B67" s="35">
        <v>-258698.2</v>
      </c>
      <c r="C67" s="35">
        <v>-10271.02</v>
      </c>
      <c r="D67" s="35">
        <v>-90739.12</v>
      </c>
      <c r="E67" s="35">
        <v>-379713.14</v>
      </c>
      <c r="F67" s="35">
        <v>-385615.73</v>
      </c>
      <c r="G67" s="35">
        <v>-264531.27</v>
      </c>
      <c r="H67" s="19">
        <v>0</v>
      </c>
      <c r="I67" s="19">
        <v>0</v>
      </c>
      <c r="J67" s="19">
        <v>0</v>
      </c>
      <c r="K67" s="35">
        <f t="shared" si="19"/>
        <v>-1389568.48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48912.91</v>
      </c>
      <c r="C103" s="65">
        <v>89123.2</v>
      </c>
      <c r="D103" s="65">
        <v>170532.84</v>
      </c>
      <c r="E103" s="65">
        <v>69366.46</v>
      </c>
      <c r="F103" s="65">
        <v>236977.77</v>
      </c>
      <c r="G103" s="65">
        <v>174266.26</v>
      </c>
      <c r="H103" s="65">
        <v>75162.73</v>
      </c>
      <c r="I103" s="65">
        <v>28534.82</v>
      </c>
      <c r="J103" s="65">
        <v>38513.52</v>
      </c>
      <c r="K103" s="46">
        <f>SUM(B103:J103)</f>
        <v>931390.5099999999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1058663.59</v>
      </c>
      <c r="C106" s="24">
        <f t="shared" si="22"/>
        <v>1975020.94</v>
      </c>
      <c r="D106" s="24">
        <f t="shared" si="22"/>
        <v>2269096.1799999992</v>
      </c>
      <c r="E106" s="24">
        <f t="shared" si="22"/>
        <v>973468.19</v>
      </c>
      <c r="F106" s="24">
        <f t="shared" si="22"/>
        <v>1573802.6500000004</v>
      </c>
      <c r="G106" s="24">
        <f t="shared" si="22"/>
        <v>2463206.8999999994</v>
      </c>
      <c r="H106" s="24">
        <f t="shared" si="22"/>
        <v>1302881.1099999999</v>
      </c>
      <c r="I106" s="24">
        <f>+I107+I108</f>
        <v>455370.47000000003</v>
      </c>
      <c r="J106" s="24">
        <f>+J107+J108</f>
        <v>832919.47</v>
      </c>
      <c r="K106" s="46">
        <f>SUM(B106:J106)</f>
        <v>12904429.5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1040990.0000000001</v>
      </c>
      <c r="C107" s="24">
        <f t="shared" si="23"/>
        <v>1950048.5</v>
      </c>
      <c r="D107" s="24">
        <f t="shared" si="23"/>
        <v>2243821.0699999994</v>
      </c>
      <c r="E107" s="24">
        <f t="shared" si="23"/>
        <v>950517.35</v>
      </c>
      <c r="F107" s="24">
        <f t="shared" si="23"/>
        <v>1550451.3200000003</v>
      </c>
      <c r="G107" s="24">
        <f t="shared" si="23"/>
        <v>2434262.8499999996</v>
      </c>
      <c r="H107" s="24">
        <f t="shared" si="23"/>
        <v>1282501.6199999999</v>
      </c>
      <c r="I107" s="24">
        <f t="shared" si="23"/>
        <v>455370.47000000003</v>
      </c>
      <c r="J107" s="24">
        <f t="shared" si="23"/>
        <v>819042.63</v>
      </c>
      <c r="K107" s="46">
        <f>SUM(B107:J107)</f>
        <v>12727005.81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12904429.489999998</v>
      </c>
      <c r="L114" s="52"/>
    </row>
    <row r="115" spans="1:11" ht="18.75" customHeight="1">
      <c r="A115" s="26" t="s">
        <v>70</v>
      </c>
      <c r="B115" s="27">
        <v>137021.6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137021.6</v>
      </c>
    </row>
    <row r="116" spans="1:11" ht="18.75" customHeight="1">
      <c r="A116" s="26" t="s">
        <v>71</v>
      </c>
      <c r="B116" s="27">
        <v>921641.99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921641.99</v>
      </c>
    </row>
    <row r="117" spans="1:11" ht="18.75" customHeight="1">
      <c r="A117" s="26" t="s">
        <v>72</v>
      </c>
      <c r="B117" s="38">
        <v>0</v>
      </c>
      <c r="C117" s="27">
        <f>+C106</f>
        <v>1975020.94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1975020.94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2112028.25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2112028.25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157067.92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157067.92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876121.36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876121.36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97346.82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97346.82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323845.81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323845.81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618503.66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618503.66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72665.64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72665.64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558787.55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558787.55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718041.43</v>
      </c>
      <c r="H126" s="38">
        <v>0</v>
      </c>
      <c r="I126" s="38">
        <v>0</v>
      </c>
      <c r="J126" s="38">
        <v>0</v>
      </c>
      <c r="K126" s="39">
        <f t="shared" si="25"/>
        <v>718041.43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58396.86</v>
      </c>
      <c r="H127" s="38">
        <v>0</v>
      </c>
      <c r="I127" s="38">
        <v>0</v>
      </c>
      <c r="J127" s="38">
        <v>0</v>
      </c>
      <c r="K127" s="39">
        <f t="shared" si="25"/>
        <v>58396.86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339917.04</v>
      </c>
      <c r="H128" s="38">
        <v>0</v>
      </c>
      <c r="I128" s="38">
        <v>0</v>
      </c>
      <c r="J128" s="38">
        <v>0</v>
      </c>
      <c r="K128" s="39">
        <f t="shared" si="25"/>
        <v>339917.04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354684.24</v>
      </c>
      <c r="H129" s="38">
        <v>0</v>
      </c>
      <c r="I129" s="38">
        <v>0</v>
      </c>
      <c r="J129" s="38">
        <v>0</v>
      </c>
      <c r="K129" s="39">
        <f t="shared" si="25"/>
        <v>354684.24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992167.34</v>
      </c>
      <c r="H130" s="38">
        <v>0</v>
      </c>
      <c r="I130" s="38">
        <v>0</v>
      </c>
      <c r="J130" s="38">
        <v>0</v>
      </c>
      <c r="K130" s="39">
        <f t="shared" si="25"/>
        <v>992167.34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469300.76</v>
      </c>
      <c r="I131" s="38">
        <v>0</v>
      </c>
      <c r="J131" s="38">
        <v>0</v>
      </c>
      <c r="K131" s="39">
        <f t="shared" si="25"/>
        <v>469300.76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833580.35</v>
      </c>
      <c r="I132" s="38">
        <v>0</v>
      </c>
      <c r="J132" s="38">
        <v>0</v>
      </c>
      <c r="K132" s="39">
        <f t="shared" si="25"/>
        <v>833580.35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455370.47</v>
      </c>
      <c r="J133" s="38"/>
      <c r="K133" s="39">
        <f t="shared" si="25"/>
        <v>455370.47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832919.46</v>
      </c>
      <c r="K134" s="42">
        <f t="shared" si="25"/>
        <v>832919.46</v>
      </c>
    </row>
    <row r="135" spans="1:11" ht="18.75" customHeight="1">
      <c r="A135" s="84" t="s">
        <v>138</v>
      </c>
      <c r="B135" s="84"/>
      <c r="C135" s="84"/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8">
    <mergeCell ref="A135:C135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2018-01-31T12:07:33Z</dcterms:modified>
  <cp:category/>
  <cp:version/>
  <cp:contentType/>
  <cp:contentStatus/>
</cp:coreProperties>
</file>