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<sst xmlns="http://schemas.openxmlformats.org/spreadsheetml/2006/main" count="138" uniqueCount="138">
  <si>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</si>
  <si>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</si>
  <si>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</si>
  <si>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</si>
  <si>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</si>
  <si>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</si>
  <si>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</si>
  <si>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</si>
  <si>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</si>
  <si>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</si>
  <si>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</si>
  <si>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</si>
  <si>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</si>
  <si>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</si>
  <si>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</si>
  <si>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</si>
  <si>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</si>
  <si>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</si>
  <si>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</si>
  <si>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</si>
  <si>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</si>
  <si>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</si>
  <si>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</si>
  <si>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</si>
  <si>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</si>
  <si>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</si>
  <si>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</si>
  <si>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</si>
  <si>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</si>
  <si>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</si>
  <si>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</si>
  <si>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</si>
  <si>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</si>
  <si>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</si>
  <si>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</si>
  <si>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</si>
  <si>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</si>
  <si>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</si>
  <si>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</si>
  <si>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</si>
  <si>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</si>
  <si>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</si>
  <si>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</si>
  <si>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</si>
  <si>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</si>
  <si>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</si>
  <si>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</si>
  <si>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</si>
  <si>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</si>
  <si>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</si>
  <si>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</si>
  <si>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</si>
  <si>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</si>
  <si>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</si>
  <si>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</si>
  <si>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</si>
  <si>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</si>
  <si>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</si>
  <si>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</si>
  <si>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</si>
  <si>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</si>
  <si>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</si>
  <si>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</si>
  <si>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</si>
  <si>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</si>
  <si>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</si>
  <si>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</si>
  <si>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</si>
  <si>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</si>
  <si>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</si>
  <si>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</si>
  <si>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</si>
  <si>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</si>
  <si>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</si>
  <si>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</si>
  <si>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</si>
  <si>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</si>
  <si>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</si>
  <si>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</si>
  <si>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</si>
  <si>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</si>
  <si>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</si>
  <si>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</si>
  <si>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</si>
  <si>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</si>
  <si>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</si>
  <si>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</si>
  <si>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</si>
  <si>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</si>
  <si>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</si>
  <si>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</si>
  <si>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</si>
  <si>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</si>
  <si>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</si>
  <si>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</si>
  <si>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</si>
  <si>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</si>
  <si>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</si>
  <si>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</si>
  <si>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</si>
  <si>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</si>
  <si>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</si>
  <si>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</si>
  <si>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</si>
  <si>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</si>
  <si>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</si>
  <si>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</si>
  <si>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</si>
  <si>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</si>
  <si>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</si>
  <si>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</si>
  <si>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</si>
  <si>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</si>
  <si>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</si>
  <si>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</si>
  <si>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</si>
  <si>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</si>
  <si>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</si>
  <si>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</si>
  <si>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</si>
  <si>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</si>
  <si>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</si>
  <si>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</si>
  <si>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</si>
  <si>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</si>
  <si>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</si>
  <si>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</si>
  <si>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</si>
  <si>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</si>
  <si>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</si>
  <si>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</si>
  <si>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</si>
  <si>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</si>
  <si>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</si>
  <si>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</si>
  <si>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</si>
  <si>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</si>
  <si>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21/01/18 - VENCIMENTO 29/01/18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</si>
</sst>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157104</v>
      </c>
      <c r="C7" s="9">
        <f t="shared" si="0"/>
        <v>212079</v>
      </c>
      <c r="D7" s="9">
        <f t="shared" si="0"/>
        <v>233590</v>
      </c>
      <c r="E7" s="9">
        <f t="shared" si="0"/>
        <v>133072</v>
      </c>
      <c r="F7" s="9">
        <f t="shared" si="0"/>
        <v>222667</v>
      </c>
      <c r="G7" s="9">
        <f t="shared" si="0"/>
        <v>383191</v>
      </c>
      <c r="H7" s="9">
        <f t="shared" si="0"/>
        <v>132894</v>
      </c>
      <c r="I7" s="9">
        <f t="shared" si="0"/>
        <v>25952</v>
      </c>
      <c r="J7" s="9">
        <f t="shared" si="0"/>
        <v>105628</v>
      </c>
      <c r="K7" s="9">
        <f t="shared" si="0"/>
        <v>1606177</v>
      </c>
      <c r="L7" s="50"/>
    </row>
    <row r="8" spans="1:11" ht="17.25" customHeight="1">
      <c r="A8" s="10" t="s">
        <v>97</v>
      </c>
      <c r="B8" s="11">
        <f>B9+B12+B16</f>
        <v>82398</v>
      </c>
      <c r="C8" s="11">
        <f aca="true" t="shared" si="1" ref="C8:J8">C9+C12+C16</f>
        <v>117153</v>
      </c>
      <c r="D8" s="11">
        <f t="shared" si="1"/>
        <v>120524</v>
      </c>
      <c r="E8" s="11">
        <f t="shared" si="1"/>
        <v>72319</v>
      </c>
      <c r="F8" s="11">
        <f t="shared" si="1"/>
        <v>111493</v>
      </c>
      <c r="G8" s="11">
        <f t="shared" si="1"/>
        <v>190429</v>
      </c>
      <c r="H8" s="11">
        <f t="shared" si="1"/>
        <v>77721</v>
      </c>
      <c r="I8" s="11">
        <f t="shared" si="1"/>
        <v>12226</v>
      </c>
      <c r="J8" s="11">
        <f t="shared" si="1"/>
        <v>55899</v>
      </c>
      <c r="K8" s="11">
        <f>SUM(B8:J8)</f>
        <v>840162</v>
      </c>
    </row>
    <row r="9" spans="1:11" ht="17.25" customHeight="1">
      <c r="A9" s="15" t="s">
        <v>16</v>
      </c>
      <c r="B9" s="13">
        <f>+B10+B11</f>
        <v>16358</v>
      </c>
      <c r="C9" s="13">
        <f aca="true" t="shared" si="2" ref="C9:J9">+C10+C11</f>
        <v>24732</v>
      </c>
      <c r="D9" s="13">
        <f t="shared" si="2"/>
        <v>24801</v>
      </c>
      <c r="E9" s="13">
        <f t="shared" si="2"/>
        <v>14646</v>
      </c>
      <c r="F9" s="13">
        <f t="shared" si="2"/>
        <v>18465</v>
      </c>
      <c r="G9" s="13">
        <f t="shared" si="2"/>
        <v>24329</v>
      </c>
      <c r="H9" s="13">
        <f t="shared" si="2"/>
        <v>16939</v>
      </c>
      <c r="I9" s="13">
        <f t="shared" si="2"/>
        <v>2906</v>
      </c>
      <c r="J9" s="13">
        <f t="shared" si="2"/>
        <v>10618</v>
      </c>
      <c r="K9" s="11">
        <f>SUM(B9:J9)</f>
        <v>153794</v>
      </c>
    </row>
    <row r="10" spans="1:11" ht="17.25" customHeight="1">
      <c r="A10" s="29" t="s">
        <v>17</v>
      </c>
      <c r="B10" s="13">
        <v>16358</v>
      </c>
      <c r="C10" s="13">
        <v>24732</v>
      </c>
      <c r="D10" s="13">
        <v>24801</v>
      </c>
      <c r="E10" s="13">
        <v>14646</v>
      </c>
      <c r="F10" s="13">
        <v>18465</v>
      </c>
      <c r="G10" s="13">
        <v>24329</v>
      </c>
      <c r="H10" s="13">
        <v>16939</v>
      </c>
      <c r="I10" s="13">
        <v>2906</v>
      </c>
      <c r="J10" s="13">
        <v>10618</v>
      </c>
      <c r="K10" s="11">
        <f>SUM(B10:J10)</f>
        <v>153794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61529</v>
      </c>
      <c r="C12" s="17">
        <f t="shared" si="3"/>
        <v>86195</v>
      </c>
      <c r="D12" s="17">
        <f t="shared" si="3"/>
        <v>89497</v>
      </c>
      <c r="E12" s="17">
        <f t="shared" si="3"/>
        <v>53876</v>
      </c>
      <c r="F12" s="17">
        <f t="shared" si="3"/>
        <v>86153</v>
      </c>
      <c r="G12" s="17">
        <f t="shared" si="3"/>
        <v>154258</v>
      </c>
      <c r="H12" s="17">
        <f t="shared" si="3"/>
        <v>57148</v>
      </c>
      <c r="I12" s="17">
        <f t="shared" si="3"/>
        <v>8569</v>
      </c>
      <c r="J12" s="17">
        <f t="shared" si="3"/>
        <v>42315</v>
      </c>
      <c r="K12" s="11">
        <f aca="true" t="shared" si="4" ref="K12:K27">SUM(B12:J12)</f>
        <v>639540</v>
      </c>
    </row>
    <row r="13" spans="1:13" ht="17.25" customHeight="1">
      <c r="A13" s="14" t="s">
        <v>19</v>
      </c>
      <c r="B13" s="13">
        <v>31016</v>
      </c>
      <c r="C13" s="13">
        <v>46599</v>
      </c>
      <c r="D13" s="13">
        <v>48324</v>
      </c>
      <c r="E13" s="13">
        <v>28937</v>
      </c>
      <c r="F13" s="13">
        <v>43346</v>
      </c>
      <c r="G13" s="13">
        <v>70688</v>
      </c>
      <c r="H13" s="13">
        <v>26367</v>
      </c>
      <c r="I13" s="13">
        <v>4934</v>
      </c>
      <c r="J13" s="13">
        <v>23353</v>
      </c>
      <c r="K13" s="11">
        <f t="shared" si="4"/>
        <v>323564</v>
      </c>
      <c r="L13" s="50"/>
      <c r="M13" s="51"/>
    </row>
    <row r="14" spans="1:12" ht="17.25" customHeight="1">
      <c r="A14" s="14" t="s">
        <v>20</v>
      </c>
      <c r="B14" s="13">
        <v>30034</v>
      </c>
      <c r="C14" s="13">
        <v>38878</v>
      </c>
      <c r="D14" s="13">
        <v>40692</v>
      </c>
      <c r="E14" s="13">
        <v>24510</v>
      </c>
      <c r="F14" s="13">
        <v>42255</v>
      </c>
      <c r="G14" s="13">
        <v>82788</v>
      </c>
      <c r="H14" s="13">
        <v>30065</v>
      </c>
      <c r="I14" s="13">
        <v>3569</v>
      </c>
      <c r="J14" s="13">
        <v>18795</v>
      </c>
      <c r="K14" s="11">
        <f t="shared" si="4"/>
        <v>311586</v>
      </c>
      <c r="L14" s="50"/>
    </row>
    <row r="15" spans="1:11" ht="17.25" customHeight="1">
      <c r="A15" s="14" t="s">
        <v>21</v>
      </c>
      <c r="B15" s="13">
        <v>479</v>
      </c>
      <c r="C15" s="13">
        <v>718</v>
      </c>
      <c r="D15" s="13">
        <v>481</v>
      </c>
      <c r="E15" s="13">
        <v>429</v>
      </c>
      <c r="F15" s="13">
        <v>552</v>
      </c>
      <c r="G15" s="13">
        <v>782</v>
      </c>
      <c r="H15" s="13">
        <v>716</v>
      </c>
      <c r="I15" s="13">
        <v>66</v>
      </c>
      <c r="J15" s="13">
        <v>167</v>
      </c>
      <c r="K15" s="11">
        <f t="shared" si="4"/>
        <v>4390</v>
      </c>
    </row>
    <row r="16" spans="1:11" ht="17.25" customHeight="1">
      <c r="A16" s="15" t="s">
        <v>93</v>
      </c>
      <c r="B16" s="13">
        <f>B17+B18+B19</f>
        <v>4511</v>
      </c>
      <c r="C16" s="13">
        <f aca="true" t="shared" si="5" ref="C16:J16">C17+C18+C19</f>
        <v>6226</v>
      </c>
      <c r="D16" s="13">
        <f t="shared" si="5"/>
        <v>6226</v>
      </c>
      <c r="E16" s="13">
        <f t="shared" si="5"/>
        <v>3797</v>
      </c>
      <c r="F16" s="13">
        <f t="shared" si="5"/>
        <v>6875</v>
      </c>
      <c r="G16" s="13">
        <f t="shared" si="5"/>
        <v>11842</v>
      </c>
      <c r="H16" s="13">
        <f t="shared" si="5"/>
        <v>3634</v>
      </c>
      <c r="I16" s="13">
        <f t="shared" si="5"/>
        <v>751</v>
      </c>
      <c r="J16" s="13">
        <f t="shared" si="5"/>
        <v>2966</v>
      </c>
      <c r="K16" s="11">
        <f t="shared" si="4"/>
        <v>46828</v>
      </c>
    </row>
    <row r="17" spans="1:11" ht="17.25" customHeight="1">
      <c r="A17" s="14" t="s">
        <v>94</v>
      </c>
      <c r="B17" s="13">
        <v>4479</v>
      </c>
      <c r="C17" s="13">
        <v>6204</v>
      </c>
      <c r="D17" s="13">
        <v>6199</v>
      </c>
      <c r="E17" s="13">
        <v>3782</v>
      </c>
      <c r="F17" s="13">
        <v>6850</v>
      </c>
      <c r="G17" s="13">
        <v>11765</v>
      </c>
      <c r="H17" s="13">
        <v>3599</v>
      </c>
      <c r="I17" s="13">
        <v>749</v>
      </c>
      <c r="J17" s="13">
        <v>2952</v>
      </c>
      <c r="K17" s="11">
        <f t="shared" si="4"/>
        <v>46579</v>
      </c>
    </row>
    <row r="18" spans="1:11" ht="17.25" customHeight="1">
      <c r="A18" s="14" t="s">
        <v>95</v>
      </c>
      <c r="B18" s="13">
        <v>29</v>
      </c>
      <c r="C18" s="13">
        <v>22</v>
      </c>
      <c r="D18" s="13">
        <v>23</v>
      </c>
      <c r="E18" s="13">
        <v>7</v>
      </c>
      <c r="F18" s="13">
        <v>22</v>
      </c>
      <c r="G18" s="13">
        <v>68</v>
      </c>
      <c r="H18" s="13">
        <v>35</v>
      </c>
      <c r="I18" s="13">
        <v>2</v>
      </c>
      <c r="J18" s="13">
        <v>13</v>
      </c>
      <c r="K18" s="11">
        <f t="shared" si="4"/>
        <v>221</v>
      </c>
    </row>
    <row r="19" spans="1:11" ht="17.25" customHeight="1">
      <c r="A19" s="14" t="s">
        <v>96</v>
      </c>
      <c r="B19" s="13">
        <v>3</v>
      </c>
      <c r="C19" s="13">
        <v>0</v>
      </c>
      <c r="D19" s="13">
        <v>4</v>
      </c>
      <c r="E19" s="13">
        <v>8</v>
      </c>
      <c r="F19" s="13">
        <v>3</v>
      </c>
      <c r="G19" s="13">
        <v>9</v>
      </c>
      <c r="H19" s="13">
        <v>0</v>
      </c>
      <c r="I19" s="13">
        <v>0</v>
      </c>
      <c r="J19" s="13">
        <v>1</v>
      </c>
      <c r="K19" s="11">
        <f t="shared" si="4"/>
        <v>28</v>
      </c>
    </row>
    <row r="20" spans="1:11" ht="17.25" customHeight="1">
      <c r="A20" s="16" t="s">
        <v>22</v>
      </c>
      <c r="B20" s="11">
        <f>+B21+B22+B23</f>
        <v>51274</v>
      </c>
      <c r="C20" s="11">
        <f aca="true" t="shared" si="6" ref="C20:J20">+C21+C22+C23</f>
        <v>59928</v>
      </c>
      <c r="D20" s="11">
        <f t="shared" si="6"/>
        <v>72407</v>
      </c>
      <c r="E20" s="11">
        <f t="shared" si="6"/>
        <v>37258</v>
      </c>
      <c r="F20" s="11">
        <f t="shared" si="6"/>
        <v>80569</v>
      </c>
      <c r="G20" s="11">
        <f t="shared" si="6"/>
        <v>151670</v>
      </c>
      <c r="H20" s="11">
        <f t="shared" si="6"/>
        <v>38320</v>
      </c>
      <c r="I20" s="11">
        <f t="shared" si="6"/>
        <v>7827</v>
      </c>
      <c r="J20" s="11">
        <f t="shared" si="6"/>
        <v>30873</v>
      </c>
      <c r="K20" s="11">
        <f t="shared" si="4"/>
        <v>530126</v>
      </c>
    </row>
    <row r="21" spans="1:12" ht="17.25" customHeight="1">
      <c r="A21" s="12" t="s">
        <v>23</v>
      </c>
      <c r="B21" s="13">
        <v>30227</v>
      </c>
      <c r="C21" s="13">
        <v>38454</v>
      </c>
      <c r="D21" s="13">
        <v>46084</v>
      </c>
      <c r="E21" s="13">
        <v>23518</v>
      </c>
      <c r="F21" s="13">
        <v>47331</v>
      </c>
      <c r="G21" s="13">
        <v>78590</v>
      </c>
      <c r="H21" s="13">
        <v>22162</v>
      </c>
      <c r="I21" s="13">
        <v>5385</v>
      </c>
      <c r="J21" s="13">
        <v>19452</v>
      </c>
      <c r="K21" s="11">
        <f t="shared" si="4"/>
        <v>311203</v>
      </c>
      <c r="L21" s="50"/>
    </row>
    <row r="22" spans="1:12" ht="17.25" customHeight="1">
      <c r="A22" s="12" t="s">
        <v>24</v>
      </c>
      <c r="B22" s="13">
        <v>20860</v>
      </c>
      <c r="C22" s="13">
        <v>21238</v>
      </c>
      <c r="D22" s="13">
        <v>26107</v>
      </c>
      <c r="E22" s="13">
        <v>13582</v>
      </c>
      <c r="F22" s="13">
        <v>32997</v>
      </c>
      <c r="G22" s="13">
        <v>72682</v>
      </c>
      <c r="H22" s="13">
        <v>15925</v>
      </c>
      <c r="I22" s="13">
        <v>2414</v>
      </c>
      <c r="J22" s="13">
        <v>11353</v>
      </c>
      <c r="K22" s="11">
        <f t="shared" si="4"/>
        <v>217158</v>
      </c>
      <c r="L22" s="50"/>
    </row>
    <row r="23" spans="1:11" ht="17.25" customHeight="1">
      <c r="A23" s="12" t="s">
        <v>25</v>
      </c>
      <c r="B23" s="13">
        <v>187</v>
      </c>
      <c r="C23" s="13">
        <v>236</v>
      </c>
      <c r="D23" s="13">
        <v>216</v>
      </c>
      <c r="E23" s="13">
        <v>158</v>
      </c>
      <c r="F23" s="13">
        <v>241</v>
      </c>
      <c r="G23" s="13">
        <v>398</v>
      </c>
      <c r="H23" s="13">
        <v>233</v>
      </c>
      <c r="I23" s="13">
        <v>28</v>
      </c>
      <c r="J23" s="13">
        <v>68</v>
      </c>
      <c r="K23" s="11">
        <f t="shared" si="4"/>
        <v>1765</v>
      </c>
    </row>
    <row r="24" spans="1:11" ht="17.25" customHeight="1">
      <c r="A24" s="16" t="s">
        <v>26</v>
      </c>
      <c r="B24" s="13">
        <f>+B25+B26</f>
        <v>23432</v>
      </c>
      <c r="C24" s="13">
        <f aca="true" t="shared" si="7" ref="C24:J24">+C25+C26</f>
        <v>34998</v>
      </c>
      <c r="D24" s="13">
        <f t="shared" si="7"/>
        <v>40659</v>
      </c>
      <c r="E24" s="13">
        <f t="shared" si="7"/>
        <v>23495</v>
      </c>
      <c r="F24" s="13">
        <f t="shared" si="7"/>
        <v>30605</v>
      </c>
      <c r="G24" s="13">
        <f t="shared" si="7"/>
        <v>41092</v>
      </c>
      <c r="H24" s="13">
        <f t="shared" si="7"/>
        <v>16079</v>
      </c>
      <c r="I24" s="13">
        <f t="shared" si="7"/>
        <v>5899</v>
      </c>
      <c r="J24" s="13">
        <f t="shared" si="7"/>
        <v>18856</v>
      </c>
      <c r="K24" s="11">
        <f t="shared" si="4"/>
        <v>235115</v>
      </c>
    </row>
    <row r="25" spans="1:12" ht="17.25" customHeight="1">
      <c r="A25" s="12" t="s">
        <v>115</v>
      </c>
      <c r="B25" s="13">
        <v>23431</v>
      </c>
      <c r="C25" s="13">
        <v>34993</v>
      </c>
      <c r="D25" s="13">
        <v>40657</v>
      </c>
      <c r="E25" s="13">
        <v>23491</v>
      </c>
      <c r="F25" s="13">
        <v>30602</v>
      </c>
      <c r="G25" s="13">
        <v>41090</v>
      </c>
      <c r="H25" s="13">
        <v>16074</v>
      </c>
      <c r="I25" s="13">
        <v>5899</v>
      </c>
      <c r="J25" s="13">
        <v>18854</v>
      </c>
      <c r="K25" s="11">
        <f t="shared" si="4"/>
        <v>235091</v>
      </c>
      <c r="L25" s="50"/>
    </row>
    <row r="26" spans="1:12" ht="17.25" customHeight="1">
      <c r="A26" s="12" t="s">
        <v>116</v>
      </c>
      <c r="B26" s="13">
        <v>1</v>
      </c>
      <c r="C26" s="13">
        <v>5</v>
      </c>
      <c r="D26" s="13">
        <v>2</v>
      </c>
      <c r="E26" s="13">
        <v>4</v>
      </c>
      <c r="F26" s="13">
        <v>3</v>
      </c>
      <c r="G26" s="13">
        <v>2</v>
      </c>
      <c r="H26" s="13">
        <v>5</v>
      </c>
      <c r="I26" s="13">
        <v>0</v>
      </c>
      <c r="J26" s="13">
        <v>2</v>
      </c>
      <c r="K26" s="11">
        <f t="shared" si="4"/>
        <v>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774</v>
      </c>
      <c r="I27" s="11">
        <v>0</v>
      </c>
      <c r="J27" s="11">
        <v>0</v>
      </c>
      <c r="K27" s="11">
        <f t="shared" si="4"/>
        <v>774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30024.22</v>
      </c>
      <c r="I35" s="19">
        <v>0</v>
      </c>
      <c r="J35" s="19">
        <v>0</v>
      </c>
      <c r="K35" s="23">
        <f>SUM(B35:J35)</f>
        <v>30024.22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470344.32000000007</v>
      </c>
      <c r="C47" s="22">
        <f aca="true" t="shared" si="12" ref="C47:H47">+C48+C57</f>
        <v>708337.8999999999</v>
      </c>
      <c r="D47" s="22">
        <f t="shared" si="12"/>
        <v>872000.9</v>
      </c>
      <c r="E47" s="22">
        <f t="shared" si="12"/>
        <v>433492.7</v>
      </c>
      <c r="F47" s="22">
        <f t="shared" si="12"/>
        <v>702757.2</v>
      </c>
      <c r="G47" s="22">
        <f t="shared" si="12"/>
        <v>1015312.18</v>
      </c>
      <c r="H47" s="22">
        <f t="shared" si="12"/>
        <v>443405.14999999997</v>
      </c>
      <c r="I47" s="22">
        <f>+I48+I57</f>
        <v>127021.16</v>
      </c>
      <c r="J47" s="22">
        <f>+J48+J57</f>
        <v>342040.76</v>
      </c>
      <c r="K47" s="22">
        <f>SUM(B47:J47)</f>
        <v>5114712.2700000005</v>
      </c>
    </row>
    <row r="48" spans="1:11" ht="17.25" customHeight="1">
      <c r="A48" s="16" t="s">
        <v>108</v>
      </c>
      <c r="B48" s="23">
        <f>SUM(B49:B56)</f>
        <v>452670.73000000004</v>
      </c>
      <c r="C48" s="23">
        <f aca="true" t="shared" si="13" ref="C48:J48">SUM(C49:C56)</f>
        <v>683365.46</v>
      </c>
      <c r="D48" s="23">
        <f t="shared" si="13"/>
        <v>846725.79</v>
      </c>
      <c r="E48" s="23">
        <f t="shared" si="13"/>
        <v>410541.86</v>
      </c>
      <c r="F48" s="23">
        <f t="shared" si="13"/>
        <v>679405.87</v>
      </c>
      <c r="G48" s="23">
        <f t="shared" si="13"/>
        <v>986368.13</v>
      </c>
      <c r="H48" s="23">
        <f t="shared" si="13"/>
        <v>423025.66</v>
      </c>
      <c r="I48" s="23">
        <f t="shared" si="13"/>
        <v>127021.16</v>
      </c>
      <c r="J48" s="23">
        <f t="shared" si="13"/>
        <v>328163.92</v>
      </c>
      <c r="K48" s="23">
        <f aca="true" t="shared" si="14" ref="K48:K57">SUM(B48:J48)</f>
        <v>4937288.58</v>
      </c>
    </row>
    <row r="49" spans="1:11" ht="17.25" customHeight="1">
      <c r="A49" s="34" t="s">
        <v>43</v>
      </c>
      <c r="B49" s="23">
        <f aca="true" t="shared" si="15" ref="B49:H49">ROUND(B30*B7,2)</f>
        <v>449333.15</v>
      </c>
      <c r="C49" s="23">
        <f t="shared" si="15"/>
        <v>677125.83</v>
      </c>
      <c r="D49" s="23">
        <f t="shared" si="15"/>
        <v>841507.98</v>
      </c>
      <c r="E49" s="23">
        <f t="shared" si="15"/>
        <v>407705.99</v>
      </c>
      <c r="F49" s="23">
        <f t="shared" si="15"/>
        <v>675170.88</v>
      </c>
      <c r="G49" s="23">
        <f t="shared" si="15"/>
        <v>980432.49</v>
      </c>
      <c r="H49" s="23">
        <f t="shared" si="15"/>
        <v>389897.71</v>
      </c>
      <c r="I49" s="23">
        <f>ROUND(I30*I7,2)</f>
        <v>125955.44</v>
      </c>
      <c r="J49" s="23">
        <f>ROUND(J30*J7,2)</f>
        <v>325946.88</v>
      </c>
      <c r="K49" s="23">
        <f t="shared" si="14"/>
        <v>4873076.350000001</v>
      </c>
    </row>
    <row r="50" spans="1:11" ht="17.25" customHeight="1">
      <c r="A50" s="34" t="s">
        <v>44</v>
      </c>
      <c r="B50" s="19">
        <v>0</v>
      </c>
      <c r="C50" s="23">
        <f>ROUND(C31*C7,2)</f>
        <v>1505.1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1505.1</v>
      </c>
    </row>
    <row r="51" spans="1:11" ht="17.25" customHeight="1">
      <c r="A51" s="64" t="s">
        <v>104</v>
      </c>
      <c r="B51" s="65">
        <f aca="true" t="shared" si="16" ref="B51:H51">ROUND(B32*B7,2)</f>
        <v>-754.1</v>
      </c>
      <c r="C51" s="65">
        <f t="shared" si="16"/>
        <v>-1039.19</v>
      </c>
      <c r="D51" s="65">
        <f t="shared" si="16"/>
        <v>-1167.95</v>
      </c>
      <c r="E51" s="65">
        <f t="shared" si="16"/>
        <v>-609.53</v>
      </c>
      <c r="F51" s="65">
        <f t="shared" si="16"/>
        <v>-1046.53</v>
      </c>
      <c r="G51" s="65">
        <f t="shared" si="16"/>
        <v>-1494.44</v>
      </c>
      <c r="H51" s="65">
        <f t="shared" si="16"/>
        <v>-611.31</v>
      </c>
      <c r="I51" s="19">
        <v>0</v>
      </c>
      <c r="J51" s="19">
        <v>0</v>
      </c>
      <c r="K51" s="65">
        <f>SUM(B51:J51)</f>
        <v>-6723.049999999999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30024.22</v>
      </c>
      <c r="I53" s="31">
        <f>+I35</f>
        <v>0</v>
      </c>
      <c r="J53" s="31">
        <f>+J35</f>
        <v>0</v>
      </c>
      <c r="K53" s="23">
        <f t="shared" si="14"/>
        <v>30024.22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-66432</v>
      </c>
      <c r="C61" s="35">
        <f t="shared" si="17"/>
        <v>-99986.79</v>
      </c>
      <c r="D61" s="35">
        <f t="shared" si="17"/>
        <v>-100278.15</v>
      </c>
      <c r="E61" s="35">
        <f t="shared" si="17"/>
        <v>-59584</v>
      </c>
      <c r="F61" s="35">
        <f t="shared" si="17"/>
        <v>-76240.65</v>
      </c>
      <c r="G61" s="35">
        <f t="shared" si="17"/>
        <v>-100322.4</v>
      </c>
      <c r="H61" s="35">
        <f t="shared" si="17"/>
        <v>-67756</v>
      </c>
      <c r="I61" s="35">
        <f t="shared" si="17"/>
        <v>-14016.81</v>
      </c>
      <c r="J61" s="35">
        <f t="shared" si="17"/>
        <v>-42472</v>
      </c>
      <c r="K61" s="35">
        <f>SUM(B61:J61)</f>
        <v>-627088.8</v>
      </c>
    </row>
    <row r="62" spans="1:11" ht="18.75" customHeight="1">
      <c r="A62" s="16" t="s">
        <v>74</v>
      </c>
      <c r="B62" s="35">
        <f aca="true" t="shared" si="18" ref="B62:J62">B63+B64+B65+B66+B67+B68</f>
        <v>-65432</v>
      </c>
      <c r="C62" s="35">
        <f t="shared" si="18"/>
        <v>-98928</v>
      </c>
      <c r="D62" s="35">
        <f t="shared" si="18"/>
        <v>-99204</v>
      </c>
      <c r="E62" s="35">
        <f t="shared" si="18"/>
        <v>-58584</v>
      </c>
      <c r="F62" s="35">
        <f t="shared" si="18"/>
        <v>-73860</v>
      </c>
      <c r="G62" s="35">
        <f t="shared" si="18"/>
        <v>-97316</v>
      </c>
      <c r="H62" s="35">
        <f t="shared" si="18"/>
        <v>-67756</v>
      </c>
      <c r="I62" s="35">
        <f t="shared" si="18"/>
        <v>-11624</v>
      </c>
      <c r="J62" s="35">
        <f t="shared" si="18"/>
        <v>-42472</v>
      </c>
      <c r="K62" s="35">
        <f aca="true" t="shared" si="19" ref="K62:K91">SUM(B62:J62)</f>
        <v>-615176</v>
      </c>
    </row>
    <row r="63" spans="1:11" ht="18.75" customHeight="1">
      <c r="A63" s="12" t="s">
        <v>75</v>
      </c>
      <c r="B63" s="35">
        <f>-ROUND(B9*$D$3,2)</f>
        <v>-65432</v>
      </c>
      <c r="C63" s="35">
        <f aca="true" t="shared" si="20" ref="C63:J63">-ROUND(C9*$D$3,2)</f>
        <v>-98928</v>
      </c>
      <c r="D63" s="35">
        <f t="shared" si="20"/>
        <v>-99204</v>
      </c>
      <c r="E63" s="35">
        <f t="shared" si="20"/>
        <v>-58584</v>
      </c>
      <c r="F63" s="35">
        <f t="shared" si="20"/>
        <v>-73860</v>
      </c>
      <c r="G63" s="35">
        <f t="shared" si="20"/>
        <v>-97316</v>
      </c>
      <c r="H63" s="35">
        <f t="shared" si="20"/>
        <v>-67756</v>
      </c>
      <c r="I63" s="35">
        <f t="shared" si="20"/>
        <v>-11624</v>
      </c>
      <c r="J63" s="35">
        <f t="shared" si="20"/>
        <v>-42472</v>
      </c>
      <c r="K63" s="35">
        <f t="shared" si="19"/>
        <v>-615176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403912.32000000007</v>
      </c>
      <c r="C106" s="24">
        <f t="shared" si="22"/>
        <v>606730.7599999999</v>
      </c>
      <c r="D106" s="24">
        <f t="shared" si="22"/>
        <v>771722.75</v>
      </c>
      <c r="E106" s="24">
        <f t="shared" si="22"/>
        <v>373908.7</v>
      </c>
      <c r="F106" s="24">
        <f t="shared" si="22"/>
        <v>626516.5499999999</v>
      </c>
      <c r="G106" s="24">
        <f t="shared" si="22"/>
        <v>914989.78</v>
      </c>
      <c r="H106" s="24">
        <f t="shared" si="22"/>
        <v>375649.14999999997</v>
      </c>
      <c r="I106" s="24">
        <f>+I107+I108</f>
        <v>113004.35</v>
      </c>
      <c r="J106" s="24">
        <f>+J107+J108</f>
        <v>299568.76</v>
      </c>
      <c r="K106" s="46">
        <f>SUM(B106:J106)</f>
        <v>4486003.12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386238.73000000004</v>
      </c>
      <c r="C107" s="24">
        <f t="shared" si="23"/>
        <v>583378.6699999999</v>
      </c>
      <c r="D107" s="24">
        <f t="shared" si="23"/>
        <v>746447.64</v>
      </c>
      <c r="E107" s="24">
        <f t="shared" si="23"/>
        <v>350957.86</v>
      </c>
      <c r="F107" s="24">
        <f t="shared" si="23"/>
        <v>603165.22</v>
      </c>
      <c r="G107" s="24">
        <f t="shared" si="23"/>
        <v>886045.73</v>
      </c>
      <c r="H107" s="24">
        <f t="shared" si="23"/>
        <v>355269.66</v>
      </c>
      <c r="I107" s="24">
        <f t="shared" si="23"/>
        <v>113004.35</v>
      </c>
      <c r="J107" s="24">
        <f t="shared" si="23"/>
        <v>285691.92</v>
      </c>
      <c r="K107" s="46">
        <f>SUM(B107:J107)</f>
        <v>4310199.78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23352.09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175803.34</v>
      </c>
    </row>
    <row r="109" spans="1:13" ht="18.75" customHeight="1">
      <c r="A109" s="16" t="s">
        <v>84</v>
      </c>
      <c r="B109" s="19">
        <v>0</v>
      </c>
      <c r="C109" s="65">
        <v>-1620.35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65">
        <f>SUM(B109:J109)</f>
        <v>-1620.35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4486003.12</v>
      </c>
      <c r="L114" s="52"/>
    </row>
    <row r="115" spans="1:11" ht="18.75" customHeight="1">
      <c r="A115" s="26" t="s">
        <v>70</v>
      </c>
      <c r="B115" s="27">
        <v>49500.03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49500.03</v>
      </c>
    </row>
    <row r="116" spans="1:11" ht="18.75" customHeight="1">
      <c r="A116" s="26" t="s">
        <v>71</v>
      </c>
      <c r="B116" s="27">
        <v>354412.29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354412.29</v>
      </c>
    </row>
    <row r="117" spans="1:11" ht="18.75" customHeight="1">
      <c r="A117" s="26" t="s">
        <v>72</v>
      </c>
      <c r="B117" s="38">
        <v>0</v>
      </c>
      <c r="C117" s="27">
        <f>+C106</f>
        <v>606730.7599999999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606730.7599999999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719470.96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719470.96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52251.78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52251.78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336517.84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336517.84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37390.87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37390.87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122458.56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122458.56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225142.91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225142.91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37468.04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37468.04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241447.04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241447.04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268749.07</v>
      </c>
      <c r="H126" s="38">
        <v>0</v>
      </c>
      <c r="I126" s="38">
        <v>0</v>
      </c>
      <c r="J126" s="38">
        <v>0</v>
      </c>
      <c r="K126" s="39">
        <f t="shared" si="25"/>
        <v>268749.07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27435.41</v>
      </c>
      <c r="H127" s="38">
        <v>0</v>
      </c>
      <c r="I127" s="38">
        <v>0</v>
      </c>
      <c r="J127" s="38">
        <v>0</v>
      </c>
      <c r="K127" s="39">
        <f t="shared" si="25"/>
        <v>27435.41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128471.1</v>
      </c>
      <c r="H128" s="38">
        <v>0</v>
      </c>
      <c r="I128" s="38">
        <v>0</v>
      </c>
      <c r="J128" s="38">
        <v>0</v>
      </c>
      <c r="K128" s="39">
        <f t="shared" si="25"/>
        <v>128471.1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124749.09</v>
      </c>
      <c r="H129" s="38">
        <v>0</v>
      </c>
      <c r="I129" s="38">
        <v>0</v>
      </c>
      <c r="J129" s="38">
        <v>0</v>
      </c>
      <c r="K129" s="39">
        <f t="shared" si="25"/>
        <v>124749.09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365585.11</v>
      </c>
      <c r="H130" s="38">
        <v>0</v>
      </c>
      <c r="I130" s="38">
        <v>0</v>
      </c>
      <c r="J130" s="38">
        <v>0</v>
      </c>
      <c r="K130" s="39">
        <f t="shared" si="25"/>
        <v>365585.11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134317.48</v>
      </c>
      <c r="I131" s="38">
        <v>0</v>
      </c>
      <c r="J131" s="38">
        <v>0</v>
      </c>
      <c r="K131" s="39">
        <f t="shared" si="25"/>
        <v>134317.48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241331.67</v>
      </c>
      <c r="I132" s="38">
        <v>0</v>
      </c>
      <c r="J132" s="38">
        <v>0</v>
      </c>
      <c r="K132" s="39">
        <f t="shared" si="25"/>
        <v>241331.67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113004.35</v>
      </c>
      <c r="J133" s="38"/>
      <c r="K133" s="39">
        <f t="shared" si="25"/>
        <v>113004.35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299568.76</v>
      </c>
      <c r="K134" s="42">
        <f t="shared" si="25"/>
        <v>299568.76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2018-01-31T12:03:51Z</dcterms:modified>
  <cp:category/>
  <cp:version/>
  <cp:contentType/>
  <cp:contentStatus/>
</cp:coreProperties>
</file>