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externalReferences>
    <externalReference r:id="rId4"/>
  </externalReference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<sst xmlns="http://schemas.openxmlformats.org/spreadsheetml/2006/main" count="138" uniqueCount="138">
  <si>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</si>
  <si>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</si>
  <si>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</si>
  <si>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</si>
  <si>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</si>
  <si>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</si>
  <si>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</si>
  <si>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</si>
  <si>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</si>
  <si>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</si>
  <si>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</si>
  <si>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</si>
  <si>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</si>
  <si>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</si>
  <si>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</si>
  <si>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</si>
  <si>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</si>
  <si>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</si>
  <si>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</si>
  <si>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</si>
  <si>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</si>
  <si>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</si>
  <si>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</si>
  <si>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</si>
  <si>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</si>
  <si>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</si>
  <si>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</si>
  <si>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</si>
  <si>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</si>
  <si>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</si>
  <si>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</si>
  <si>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</si>
  <si>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</si>
  <si>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</si>
  <si>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</si>
  <si>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</si>
  <si>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</si>
  <si>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</si>
  <si>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</si>
  <si>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</si>
  <si>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</si>
  <si>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</si>
  <si>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</si>
  <si>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</si>
  <si>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</si>
  <si>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</si>
  <si>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</si>
  <si>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</si>
  <si>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</si>
  <si>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</si>
  <si>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</si>
  <si>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</si>
  <si>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</si>
  <si>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</si>
  <si>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</si>
  <si>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</si>
  <si>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</si>
  <si>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</si>
  <si>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</si>
  <si>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</si>
  <si>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</si>
  <si>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</si>
  <si>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</si>
  <si>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</si>
  <si>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</si>
  <si>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</si>
  <si>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</si>
  <si>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</si>
  <si>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</si>
  <si>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</si>
  <si>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</si>
  <si>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</si>
  <si>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</si>
  <si>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</si>
  <si>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</si>
  <si>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</si>
  <si>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</si>
  <si>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</si>
  <si>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</si>
  <si>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</si>
  <si>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</si>
  <si>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</si>
  <si>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</si>
  <si>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</si>
  <si>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</si>
  <si>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</si>
  <si>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</si>
  <si>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</si>
  <si>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</si>
  <si>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</si>
  <si>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</si>
  <si>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</si>
  <si>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</si>
  <si>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</si>
  <si>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</si>
  <si>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</si>
  <si>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</si>
  <si>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</si>
  <si>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</si>
  <si>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</si>
  <si>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</si>
  <si>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</si>
  <si>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</si>
  <si>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</si>
  <si>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</si>
  <si>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</si>
  <si>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</si>
  <si>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</si>
  <si>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</si>
  <si>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</si>
  <si>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</si>
  <si>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</si>
  <si>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</si>
  <si>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</si>
  <si>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</si>
  <si>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</si>
  <si>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</si>
  <si>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</si>
  <si>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</si>
  <si>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</si>
  <si>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</si>
  <si>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</si>
  <si>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</si>
  <si>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</si>
  <si>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</si>
  <si>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</si>
  <si>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</si>
  <si>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</si>
  <si>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</si>
  <si>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</si>
  <si>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</si>
  <si>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</si>
  <si>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</si>
  <si>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</si>
  <si>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</si>
  <si>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</si>
  <si>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</si>
  <si>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20/01/18 - VENCIMENTO 29/01/18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</si>
</sst>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4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&#199;&#195;O\PROJE&#199;&#195;O%20CONTRATO%20DE%20CONCESS&#195;O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TO 310118"/>
      <sheetName val="PAGTO 300118"/>
      <sheetName val="PAGTO 290118"/>
      <sheetName val="PAGTO 260118"/>
      <sheetName val="PAGTO 240118"/>
      <sheetName val="PAGTO 230118"/>
      <sheetName val="PAGTO 220118"/>
      <sheetName val="PAGTO 190118"/>
      <sheetName val="PAGTO 180118"/>
      <sheetName val="PAGTO 170118"/>
      <sheetName val="PAGTO 160118"/>
      <sheetName val="PAGTO 150118"/>
      <sheetName val="PAGTO 120118"/>
      <sheetName val="PAGTO 110118"/>
      <sheetName val="PAGTO 100118"/>
      <sheetName val="PAGTO 090118"/>
      <sheetName val="PAGTO 080118"/>
      <sheetName val="PAGTO 050118"/>
      <sheetName val="PAGTO 040118"/>
      <sheetName val="PAGTO 030118"/>
      <sheetName val="PAGTO 020118"/>
      <sheetName val="PAGTO 281217 (2)"/>
      <sheetName val="PAGTO 281217"/>
      <sheetName val="PAGTO 271217"/>
      <sheetName val="PAGTO 261217"/>
      <sheetName val="PAGTO 221217"/>
      <sheetName val="PAGTO 211217"/>
      <sheetName val="PAGTO 201217"/>
      <sheetName val="PAGTO 191217"/>
      <sheetName val="PAGTO 181217"/>
      <sheetName val="PAGTO 151217"/>
      <sheetName val="PAGTO 141217"/>
      <sheetName val="PAGTO 131217"/>
      <sheetName val="PAGTO 121217"/>
      <sheetName val="PAGTO 111217"/>
      <sheetName val="PAGTO 081217"/>
      <sheetName val="PAGTO 071217"/>
      <sheetName val="PAGTO 061217"/>
      <sheetName val="PAGTO 051217"/>
      <sheetName val="PAGTO 041217"/>
      <sheetName val="PAGTO 011217"/>
      <sheetName val="PAGTO 301117"/>
      <sheetName val="PAGTO 291117"/>
      <sheetName val="PAGTO 281117"/>
      <sheetName val="PAGTO 271117"/>
      <sheetName val="PAGTO 241117"/>
      <sheetName val="PAGTO 231117"/>
      <sheetName val="PAGTO 221117"/>
      <sheetName val="PAGTO 211117"/>
      <sheetName val="PAGTO 171117"/>
      <sheetName val="PAGTO 161117"/>
      <sheetName val="PAGTO 141117"/>
      <sheetName val="PAGTO 131117"/>
      <sheetName val="PAGTO 101117"/>
      <sheetName val="PAGTO 091117"/>
      <sheetName val="PAGTO 081117"/>
      <sheetName val="PAGTO 071117"/>
      <sheetName val="PAGTO 061117"/>
      <sheetName val="PAGTO 031117"/>
      <sheetName val="PAGTO 011117"/>
      <sheetName val="PAGTO 311017"/>
      <sheetName val="PAGTO 301017"/>
      <sheetName val="PAGTO 271017"/>
      <sheetName val="PAGTO 261017"/>
      <sheetName val="PAGTO 251017"/>
      <sheetName val="PAGTO 241017"/>
      <sheetName val="PAGTO 231017"/>
      <sheetName val="PAGTO 201017"/>
      <sheetName val="PAGTO 191017"/>
      <sheetName val="PAGTO 181017"/>
      <sheetName val="PAGTO 171017"/>
      <sheetName val="PAGTO 161017"/>
      <sheetName val="PAGTO 131017"/>
      <sheetName val="PAGTO 111017"/>
      <sheetName val="PAGTO 101017"/>
      <sheetName val="PAGTO 091017"/>
      <sheetName val="PAGTO 061017"/>
      <sheetName val="PAGTO 051017"/>
      <sheetName val="PAGTO 041017"/>
      <sheetName val="PAGTO 031017"/>
      <sheetName val="PAGTO 021017"/>
      <sheetName val="PAGTO 290917"/>
      <sheetName val="PAGTO 280917"/>
      <sheetName val="PAGTO 270917"/>
      <sheetName val="PAGTO 260917"/>
      <sheetName val="PAGTO 250917"/>
      <sheetName val="PAGTO 220917"/>
      <sheetName val="PAGTO 210917"/>
      <sheetName val="PAGTO 200917"/>
      <sheetName val="PAGTO 190917"/>
      <sheetName val="PAGTO 180917"/>
      <sheetName val="PAGTO 150917"/>
      <sheetName val="PAGTO 140917"/>
      <sheetName val="PAGTO 130917"/>
      <sheetName val="PAGTO 120917"/>
      <sheetName val="PAGTO 110917"/>
      <sheetName val="PAGTO 080917"/>
      <sheetName val="PAGTO 060917"/>
      <sheetName val="PAGTO 050917"/>
      <sheetName val="PAGTO 040917 "/>
      <sheetName val="PAGTO 010917"/>
      <sheetName val="PAGTO 310817"/>
      <sheetName val="PAGTO 300817"/>
      <sheetName val="PAGTO 290817"/>
      <sheetName val="PAGTO 280817"/>
      <sheetName val="PAGTO 250817"/>
      <sheetName val="PAGTO 240817"/>
      <sheetName val="PAGTO 230817"/>
      <sheetName val="PAGTO 220817"/>
      <sheetName val="PAGTO 210817"/>
      <sheetName val="PAGTO 180817"/>
      <sheetName val="PAGTO 170817"/>
      <sheetName val="PAGTO 160817"/>
      <sheetName val="PAGTO 150817"/>
      <sheetName val="PAGTO 140817"/>
      <sheetName val="PAGTO 110817"/>
      <sheetName val="PAGTO 100817"/>
      <sheetName val="PAGTO 090817"/>
      <sheetName val="PAGTO 080817"/>
      <sheetName val="PAGTO 070817"/>
      <sheetName val="PAGTO 040817"/>
      <sheetName val="PAGTO 030817"/>
      <sheetName val="PAGTO 020817"/>
      <sheetName val="PAGTO 010817"/>
      <sheetName val="PAGTO 310717"/>
      <sheetName val="PAGTO 280717"/>
      <sheetName val="PAGTO 270717"/>
      <sheetName val="PAGTO 260717"/>
      <sheetName val="PAGTO 250717"/>
      <sheetName val="PAGTO 240717"/>
      <sheetName val="PAGTO 210717"/>
      <sheetName val="PAGTO 200717"/>
      <sheetName val="PAGTO 190717"/>
      <sheetName val="PAGTO 180717"/>
      <sheetName val="PAGTO 170717"/>
      <sheetName val="PAGTO 140717"/>
      <sheetName val="PAGTO 130717"/>
      <sheetName val="PAGTO 120717"/>
      <sheetName val="PAGTO 110717"/>
      <sheetName val="PAGTO 100716"/>
      <sheetName val="PAGTO 070717"/>
      <sheetName val="PAGTO 060717"/>
      <sheetName val="PAGTO 050717"/>
      <sheetName val="PAGTO 040717"/>
      <sheetName val="PAGTO 030717"/>
      <sheetName val="PAGTO 300617"/>
      <sheetName val="PAGTO 290617"/>
      <sheetName val="PAGTO 280617"/>
      <sheetName val="PAGTO 270617"/>
      <sheetName val="PAGTO 260617"/>
      <sheetName val="PAGTO 230617"/>
      <sheetName val="PAGTO 220617"/>
      <sheetName val="PAGTO 210617"/>
      <sheetName val="PAGTO 200617"/>
      <sheetName val="PAGTO 190617"/>
      <sheetName val="PAGTO 160617"/>
      <sheetName val="PAGTO 140617"/>
      <sheetName val="PAGTO 130617"/>
      <sheetName val="PAGTO 120617"/>
      <sheetName val="PAGTO 090617"/>
      <sheetName val="PAGTO 090617 errado"/>
      <sheetName val="PAGTO 080617"/>
      <sheetName val="PAGTO 070617"/>
      <sheetName val="PAGTO 060617"/>
      <sheetName val="PAGTO 050617"/>
      <sheetName val="PAGTO 020617"/>
      <sheetName val="PAGTO 010617"/>
      <sheetName val="PAGTO 310517"/>
      <sheetName val="PAGTO 300517"/>
      <sheetName val="PAGTO 290517"/>
      <sheetName val="PAGTO 260517"/>
      <sheetName val="PAGTO 250517"/>
      <sheetName val="PAGTO 240517"/>
      <sheetName val="PAGTO 230517"/>
      <sheetName val="PAGTO 220517"/>
      <sheetName val="PAGTO 190517"/>
      <sheetName val="PAGTO 180517"/>
      <sheetName val="PAGTO 170517"/>
      <sheetName val="PAGTO 160517"/>
      <sheetName val="PAGTO 150517"/>
      <sheetName val="PAGTO 120517"/>
      <sheetName val="PAGTO 110517"/>
      <sheetName val="PAGTO 100517 C"/>
      <sheetName val="PAGTO 100517 B"/>
      <sheetName val="PAGTO 100517"/>
      <sheetName val="PAGTO 090517"/>
      <sheetName val="PAGTO 080517"/>
      <sheetName val="PAGTO 050517"/>
      <sheetName val="PAGTO 040517"/>
      <sheetName val="PAGTO 030517"/>
      <sheetName val="PAGTO 020517"/>
      <sheetName val="PAGTO 280414"/>
      <sheetName val="PAGTO 270414"/>
      <sheetName val="PAGTO 260714"/>
      <sheetName val="PAGTO 250417"/>
      <sheetName val="PAGTO 240417"/>
      <sheetName val="PAGTO 200417"/>
      <sheetName val="PAGTO 190417"/>
      <sheetName val="PAGTO 180417"/>
      <sheetName val="PAGTO 170417"/>
      <sheetName val="PAGTO 130417"/>
      <sheetName val="PAGTO 120417"/>
      <sheetName val="PAGTO 110417"/>
      <sheetName val="PAGTO 100417"/>
      <sheetName val="PAGTO 070417"/>
      <sheetName val="PAGTO 060417"/>
      <sheetName val="PAGTO 050417"/>
      <sheetName val="PAGTO 040417"/>
      <sheetName val="PAGTO 030417"/>
      <sheetName val="PAGTO 310317"/>
      <sheetName val="PAGTO 300317"/>
      <sheetName val="PAGTO 290317"/>
      <sheetName val="PAGTO 280317"/>
      <sheetName val="PAGTO 270317"/>
      <sheetName val="PAGTO 240317"/>
      <sheetName val="PAGTO 230317"/>
      <sheetName val="PAGTO 220317"/>
      <sheetName val="PAGTO 210317"/>
      <sheetName val="PAGTO 200317"/>
      <sheetName val="PAGTO 170317"/>
      <sheetName val="PAGTO 160317"/>
      <sheetName val="PAGTO 150317"/>
      <sheetName val="PAGTO 140317"/>
      <sheetName val="PAGTO 130317"/>
      <sheetName val="PAGTO 100317"/>
      <sheetName val="PAGTO 090317"/>
      <sheetName val="PAGTO 080317"/>
      <sheetName val="PAGTO 070317"/>
      <sheetName val="PAGTO 060317"/>
      <sheetName val="PAGTO 060317 REV"/>
      <sheetName val="PAGTO 030317  REV"/>
      <sheetName val="PAGTO 030317"/>
      <sheetName val="PAGTO 020317"/>
      <sheetName val="PAGTO 010317"/>
      <sheetName val="PAGTO 240217"/>
      <sheetName val="PAGTO 230217"/>
      <sheetName val="PAGTO 220217"/>
      <sheetName val="PAGTO 210217"/>
      <sheetName val="PAGTO 200217"/>
      <sheetName val="PAGTO 170217"/>
      <sheetName val="PAGTO 160217 rev"/>
      <sheetName val="PAGTO 160217"/>
      <sheetName val="PAGTO 150217"/>
      <sheetName val="PAGTO 140217"/>
      <sheetName val="PAGTO 130217"/>
      <sheetName val="PAGTO 100217"/>
      <sheetName val="PAGTO 090217"/>
      <sheetName val="PAGTO 080217"/>
      <sheetName val="PAGTO 070217"/>
      <sheetName val="PAGTO 060217"/>
      <sheetName val="PAGTO 030217"/>
      <sheetName val="PAGTO 020217"/>
      <sheetName val="PAGTO 010217"/>
      <sheetName val="PAGTO 310117"/>
      <sheetName val="PAGTO 300117"/>
      <sheetName val="PAGTO 270117"/>
      <sheetName val="PAGTO 260117"/>
      <sheetName val="PAGTO 240117"/>
      <sheetName val="PAGTO 230117"/>
      <sheetName val="PAGTO 200117"/>
      <sheetName val="PAGTO 190117"/>
      <sheetName val="PAGTO 180117"/>
      <sheetName val="PAGTO 170117"/>
      <sheetName val="PAGTO 160117"/>
      <sheetName val="PAGTO 130117"/>
      <sheetName val="PAGTO 120117"/>
      <sheetName val="PAGTO 110117"/>
      <sheetName val="PAGTO 100117"/>
      <sheetName val="PAGTO 090117"/>
      <sheetName val="PAGTO 060117"/>
      <sheetName val="PAGTO 050117"/>
      <sheetName val="PAGTO 040117"/>
      <sheetName val="PAGTO 030117"/>
      <sheetName val="PAGTO 020117"/>
      <sheetName val="PAGTO 291216"/>
      <sheetName val="PAGTO 2812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6.75390625" style="1" bestFit="1" customWidth="1"/>
    <col min="13" max="13" width="17.875" style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294709</v>
      </c>
      <c r="C7" s="9">
        <f t="shared" si="0"/>
        <v>375333</v>
      </c>
      <c r="D7" s="9">
        <f t="shared" si="0"/>
        <v>425095</v>
      </c>
      <c r="E7" s="9">
        <f t="shared" si="0"/>
        <v>249972</v>
      </c>
      <c r="F7" s="9">
        <f t="shared" si="0"/>
        <v>372768</v>
      </c>
      <c r="G7" s="9">
        <f t="shared" si="0"/>
        <v>622478</v>
      </c>
      <c r="H7" s="9">
        <f t="shared" si="0"/>
        <v>243722</v>
      </c>
      <c r="I7" s="9">
        <f t="shared" si="0"/>
        <v>54685</v>
      </c>
      <c r="J7" s="9">
        <f t="shared" si="0"/>
        <v>175840</v>
      </c>
      <c r="K7" s="9">
        <f t="shared" si="0"/>
        <v>2814602</v>
      </c>
      <c r="L7" s="50"/>
    </row>
    <row r="8" spans="1:11" ht="17.25" customHeight="1">
      <c r="A8" s="10" t="s">
        <v>97</v>
      </c>
      <c r="B8" s="11">
        <f>B9+B12+B16</f>
        <v>159534</v>
      </c>
      <c r="C8" s="11">
        <f aca="true" t="shared" si="1" ref="C8:J8">C9+C12+C16</f>
        <v>212536</v>
      </c>
      <c r="D8" s="11">
        <f t="shared" si="1"/>
        <v>225870</v>
      </c>
      <c r="E8" s="11">
        <f t="shared" si="1"/>
        <v>140233</v>
      </c>
      <c r="F8" s="11">
        <f t="shared" si="1"/>
        <v>194338</v>
      </c>
      <c r="G8" s="11">
        <f t="shared" si="1"/>
        <v>320849</v>
      </c>
      <c r="H8" s="11">
        <f t="shared" si="1"/>
        <v>144886</v>
      </c>
      <c r="I8" s="11">
        <f t="shared" si="1"/>
        <v>27317</v>
      </c>
      <c r="J8" s="11">
        <f t="shared" si="1"/>
        <v>94428</v>
      </c>
      <c r="K8" s="11">
        <f>SUM(B8:J8)</f>
        <v>1519991</v>
      </c>
    </row>
    <row r="9" spans="1:11" ht="17.25" customHeight="1">
      <c r="A9" s="15" t="s">
        <v>16</v>
      </c>
      <c r="B9" s="13">
        <f>+B10+B11</f>
        <v>26915</v>
      </c>
      <c r="C9" s="13">
        <f aca="true" t="shared" si="2" ref="C9:J9">+C10+C11</f>
        <v>39072</v>
      </c>
      <c r="D9" s="13">
        <f t="shared" si="2"/>
        <v>37389</v>
      </c>
      <c r="E9" s="13">
        <f t="shared" si="2"/>
        <v>24424</v>
      </c>
      <c r="F9" s="13">
        <f t="shared" si="2"/>
        <v>26546</v>
      </c>
      <c r="G9" s="13">
        <f t="shared" si="2"/>
        <v>33565</v>
      </c>
      <c r="H9" s="13">
        <f t="shared" si="2"/>
        <v>28018</v>
      </c>
      <c r="I9" s="13">
        <f t="shared" si="2"/>
        <v>5570</v>
      </c>
      <c r="J9" s="13">
        <f t="shared" si="2"/>
        <v>14240</v>
      </c>
      <c r="K9" s="11">
        <f>SUM(B9:J9)</f>
        <v>235739</v>
      </c>
    </row>
    <row r="10" spans="1:11" ht="17.25" customHeight="1">
      <c r="A10" s="29" t="s">
        <v>17</v>
      </c>
      <c r="B10" s="13">
        <v>26915</v>
      </c>
      <c r="C10" s="13">
        <v>39072</v>
      </c>
      <c r="D10" s="13">
        <v>37389</v>
      </c>
      <c r="E10" s="13">
        <v>24424</v>
      </c>
      <c r="F10" s="13">
        <v>26546</v>
      </c>
      <c r="G10" s="13">
        <v>33565</v>
      </c>
      <c r="H10" s="13">
        <v>28018</v>
      </c>
      <c r="I10" s="13">
        <v>5570</v>
      </c>
      <c r="J10" s="13">
        <v>14240</v>
      </c>
      <c r="K10" s="11">
        <f>SUM(B10:J10)</f>
        <v>235739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124225</v>
      </c>
      <c r="C12" s="17">
        <f t="shared" si="3"/>
        <v>162570</v>
      </c>
      <c r="D12" s="17">
        <f t="shared" si="3"/>
        <v>176453</v>
      </c>
      <c r="E12" s="17">
        <f t="shared" si="3"/>
        <v>108777</v>
      </c>
      <c r="F12" s="17">
        <f t="shared" si="3"/>
        <v>155574</v>
      </c>
      <c r="G12" s="17">
        <f t="shared" si="3"/>
        <v>267036</v>
      </c>
      <c r="H12" s="17">
        <f t="shared" si="3"/>
        <v>110142</v>
      </c>
      <c r="I12" s="17">
        <f t="shared" si="3"/>
        <v>20117</v>
      </c>
      <c r="J12" s="17">
        <f t="shared" si="3"/>
        <v>75272</v>
      </c>
      <c r="K12" s="11">
        <f aca="true" t="shared" si="4" ref="K12:K27">SUM(B12:J12)</f>
        <v>1200166</v>
      </c>
    </row>
    <row r="13" spans="1:13" ht="17.25" customHeight="1">
      <c r="A13" s="14" t="s">
        <v>19</v>
      </c>
      <c r="B13" s="13">
        <v>65244</v>
      </c>
      <c r="C13" s="13">
        <v>91329</v>
      </c>
      <c r="D13" s="13">
        <v>99841</v>
      </c>
      <c r="E13" s="13">
        <v>60107</v>
      </c>
      <c r="F13" s="13">
        <v>83567</v>
      </c>
      <c r="G13" s="13">
        <v>131077</v>
      </c>
      <c r="H13" s="13">
        <v>55086</v>
      </c>
      <c r="I13" s="13">
        <v>12189</v>
      </c>
      <c r="J13" s="13">
        <v>42382</v>
      </c>
      <c r="K13" s="11">
        <f t="shared" si="4"/>
        <v>640822</v>
      </c>
      <c r="L13" s="50"/>
      <c r="M13" s="51"/>
    </row>
    <row r="14" spans="1:12" ht="17.25" customHeight="1">
      <c r="A14" s="14" t="s">
        <v>20</v>
      </c>
      <c r="B14" s="13">
        <v>58079</v>
      </c>
      <c r="C14" s="13">
        <v>70068</v>
      </c>
      <c r="D14" s="13">
        <v>75689</v>
      </c>
      <c r="E14" s="13">
        <v>47886</v>
      </c>
      <c r="F14" s="13">
        <v>71186</v>
      </c>
      <c r="G14" s="13">
        <v>134595</v>
      </c>
      <c r="H14" s="13">
        <v>53740</v>
      </c>
      <c r="I14" s="13">
        <v>7734</v>
      </c>
      <c r="J14" s="13">
        <v>32564</v>
      </c>
      <c r="K14" s="11">
        <f t="shared" si="4"/>
        <v>551541</v>
      </c>
      <c r="L14" s="50"/>
    </row>
    <row r="15" spans="1:11" ht="17.25" customHeight="1">
      <c r="A15" s="14" t="s">
        <v>21</v>
      </c>
      <c r="B15" s="13">
        <v>902</v>
      </c>
      <c r="C15" s="13">
        <v>1173</v>
      </c>
      <c r="D15" s="13">
        <v>923</v>
      </c>
      <c r="E15" s="13">
        <v>784</v>
      </c>
      <c r="F15" s="13">
        <v>821</v>
      </c>
      <c r="G15" s="13">
        <v>1364</v>
      </c>
      <c r="H15" s="13">
        <v>1316</v>
      </c>
      <c r="I15" s="13">
        <v>194</v>
      </c>
      <c r="J15" s="13">
        <v>326</v>
      </c>
      <c r="K15" s="11">
        <f t="shared" si="4"/>
        <v>7803</v>
      </c>
    </row>
    <row r="16" spans="1:11" ht="17.25" customHeight="1">
      <c r="A16" s="15" t="s">
        <v>93</v>
      </c>
      <c r="B16" s="13">
        <f>B17+B18+B19</f>
        <v>8394</v>
      </c>
      <c r="C16" s="13">
        <f aca="true" t="shared" si="5" ref="C16:J16">C17+C18+C19</f>
        <v>10894</v>
      </c>
      <c r="D16" s="13">
        <f t="shared" si="5"/>
        <v>12028</v>
      </c>
      <c r="E16" s="13">
        <f t="shared" si="5"/>
        <v>7032</v>
      </c>
      <c r="F16" s="13">
        <f t="shared" si="5"/>
        <v>12218</v>
      </c>
      <c r="G16" s="13">
        <f t="shared" si="5"/>
        <v>20248</v>
      </c>
      <c r="H16" s="13">
        <f t="shared" si="5"/>
        <v>6726</v>
      </c>
      <c r="I16" s="13">
        <f t="shared" si="5"/>
        <v>1630</v>
      </c>
      <c r="J16" s="13">
        <f t="shared" si="5"/>
        <v>4916</v>
      </c>
      <c r="K16" s="11">
        <f t="shared" si="4"/>
        <v>84086</v>
      </c>
    </row>
    <row r="17" spans="1:11" ht="17.25" customHeight="1">
      <c r="A17" s="14" t="s">
        <v>94</v>
      </c>
      <c r="B17" s="13">
        <v>8350</v>
      </c>
      <c r="C17" s="13">
        <v>10855</v>
      </c>
      <c r="D17" s="13">
        <v>11992</v>
      </c>
      <c r="E17" s="13">
        <v>7007</v>
      </c>
      <c r="F17" s="13">
        <v>12161</v>
      </c>
      <c r="G17" s="13">
        <v>20116</v>
      </c>
      <c r="H17" s="13">
        <v>6688</v>
      </c>
      <c r="I17" s="13">
        <v>1624</v>
      </c>
      <c r="J17" s="13">
        <v>4895</v>
      </c>
      <c r="K17" s="11">
        <f t="shared" si="4"/>
        <v>83688</v>
      </c>
    </row>
    <row r="18" spans="1:11" ht="17.25" customHeight="1">
      <c r="A18" s="14" t="s">
        <v>95</v>
      </c>
      <c r="B18" s="13">
        <v>41</v>
      </c>
      <c r="C18" s="13">
        <v>33</v>
      </c>
      <c r="D18" s="13">
        <v>32</v>
      </c>
      <c r="E18" s="13">
        <v>14</v>
      </c>
      <c r="F18" s="13">
        <v>50</v>
      </c>
      <c r="G18" s="13">
        <v>121</v>
      </c>
      <c r="H18" s="13">
        <v>36</v>
      </c>
      <c r="I18" s="13">
        <v>6</v>
      </c>
      <c r="J18" s="13">
        <v>15</v>
      </c>
      <c r="K18" s="11">
        <f t="shared" si="4"/>
        <v>348</v>
      </c>
    </row>
    <row r="19" spans="1:11" ht="17.25" customHeight="1">
      <c r="A19" s="14" t="s">
        <v>96</v>
      </c>
      <c r="B19" s="13">
        <v>3</v>
      </c>
      <c r="C19" s="13">
        <v>6</v>
      </c>
      <c r="D19" s="13">
        <v>4</v>
      </c>
      <c r="E19" s="13">
        <v>11</v>
      </c>
      <c r="F19" s="13">
        <v>7</v>
      </c>
      <c r="G19" s="13">
        <v>11</v>
      </c>
      <c r="H19" s="13">
        <v>2</v>
      </c>
      <c r="I19" s="13">
        <v>0</v>
      </c>
      <c r="J19" s="13">
        <v>6</v>
      </c>
      <c r="K19" s="11">
        <f t="shared" si="4"/>
        <v>50</v>
      </c>
    </row>
    <row r="20" spans="1:11" ht="17.25" customHeight="1">
      <c r="A20" s="16" t="s">
        <v>22</v>
      </c>
      <c r="B20" s="11">
        <f>+B21+B22+B23</f>
        <v>95709</v>
      </c>
      <c r="C20" s="11">
        <f aca="true" t="shared" si="6" ref="C20:J20">+C21+C22+C23</f>
        <v>107059</v>
      </c>
      <c r="D20" s="11">
        <f t="shared" si="6"/>
        <v>133720</v>
      </c>
      <c r="E20" s="11">
        <f t="shared" si="6"/>
        <v>71423</v>
      </c>
      <c r="F20" s="11">
        <f t="shared" si="6"/>
        <v>132582</v>
      </c>
      <c r="G20" s="11">
        <f t="shared" si="6"/>
        <v>241811</v>
      </c>
      <c r="H20" s="11">
        <f t="shared" si="6"/>
        <v>69628</v>
      </c>
      <c r="I20" s="11">
        <f t="shared" si="6"/>
        <v>16875</v>
      </c>
      <c r="J20" s="11">
        <f t="shared" si="6"/>
        <v>53283</v>
      </c>
      <c r="K20" s="11">
        <f t="shared" si="4"/>
        <v>922090</v>
      </c>
    </row>
    <row r="21" spans="1:12" ht="17.25" customHeight="1">
      <c r="A21" s="12" t="s">
        <v>23</v>
      </c>
      <c r="B21" s="13">
        <v>54562</v>
      </c>
      <c r="C21" s="13">
        <v>66065</v>
      </c>
      <c r="D21" s="13">
        <v>82200</v>
      </c>
      <c r="E21" s="13">
        <v>43300</v>
      </c>
      <c r="F21" s="13">
        <v>76198</v>
      </c>
      <c r="G21" s="13">
        <v>125235</v>
      </c>
      <c r="H21" s="13">
        <v>38614</v>
      </c>
      <c r="I21" s="13">
        <v>10950</v>
      </c>
      <c r="J21" s="13">
        <v>32034</v>
      </c>
      <c r="K21" s="11">
        <f t="shared" si="4"/>
        <v>529158</v>
      </c>
      <c r="L21" s="50"/>
    </row>
    <row r="22" spans="1:12" ht="17.25" customHeight="1">
      <c r="A22" s="12" t="s">
        <v>24</v>
      </c>
      <c r="B22" s="13">
        <v>40721</v>
      </c>
      <c r="C22" s="13">
        <v>40546</v>
      </c>
      <c r="D22" s="13">
        <v>51145</v>
      </c>
      <c r="E22" s="13">
        <v>27852</v>
      </c>
      <c r="F22" s="13">
        <v>55967</v>
      </c>
      <c r="G22" s="13">
        <v>115838</v>
      </c>
      <c r="H22" s="13">
        <v>30544</v>
      </c>
      <c r="I22" s="13">
        <v>5844</v>
      </c>
      <c r="J22" s="13">
        <v>21112</v>
      </c>
      <c r="K22" s="11">
        <f t="shared" si="4"/>
        <v>389569</v>
      </c>
      <c r="L22" s="50"/>
    </row>
    <row r="23" spans="1:11" ht="17.25" customHeight="1">
      <c r="A23" s="12" t="s">
        <v>25</v>
      </c>
      <c r="B23" s="13">
        <v>426</v>
      </c>
      <c r="C23" s="13">
        <v>448</v>
      </c>
      <c r="D23" s="13">
        <v>375</v>
      </c>
      <c r="E23" s="13">
        <v>271</v>
      </c>
      <c r="F23" s="13">
        <v>417</v>
      </c>
      <c r="G23" s="13">
        <v>738</v>
      </c>
      <c r="H23" s="13">
        <v>470</v>
      </c>
      <c r="I23" s="13">
        <v>81</v>
      </c>
      <c r="J23" s="13">
        <v>137</v>
      </c>
      <c r="K23" s="11">
        <f t="shared" si="4"/>
        <v>3363</v>
      </c>
    </row>
    <row r="24" spans="1:11" ht="17.25" customHeight="1">
      <c r="A24" s="16" t="s">
        <v>26</v>
      </c>
      <c r="B24" s="13">
        <f>+B25+B26</f>
        <v>39466</v>
      </c>
      <c r="C24" s="13">
        <f aca="true" t="shared" si="7" ref="C24:J24">+C25+C26</f>
        <v>55738</v>
      </c>
      <c r="D24" s="13">
        <f t="shared" si="7"/>
        <v>65505</v>
      </c>
      <c r="E24" s="13">
        <f t="shared" si="7"/>
        <v>38316</v>
      </c>
      <c r="F24" s="13">
        <f t="shared" si="7"/>
        <v>45848</v>
      </c>
      <c r="G24" s="13">
        <f t="shared" si="7"/>
        <v>59818</v>
      </c>
      <c r="H24" s="13">
        <f t="shared" si="7"/>
        <v>27784</v>
      </c>
      <c r="I24" s="13">
        <f t="shared" si="7"/>
        <v>10493</v>
      </c>
      <c r="J24" s="13">
        <f t="shared" si="7"/>
        <v>28129</v>
      </c>
      <c r="K24" s="11">
        <f t="shared" si="4"/>
        <v>371097</v>
      </c>
    </row>
    <row r="25" spans="1:12" ht="17.25" customHeight="1">
      <c r="A25" s="12" t="s">
        <v>115</v>
      </c>
      <c r="B25" s="13">
        <v>39461</v>
      </c>
      <c r="C25" s="13">
        <v>55734</v>
      </c>
      <c r="D25" s="13">
        <v>65501</v>
      </c>
      <c r="E25" s="13">
        <v>38312</v>
      </c>
      <c r="F25" s="13">
        <v>45846</v>
      </c>
      <c r="G25" s="13">
        <v>59815</v>
      </c>
      <c r="H25" s="13">
        <v>27781</v>
      </c>
      <c r="I25" s="13">
        <v>10493</v>
      </c>
      <c r="J25" s="13">
        <v>28123</v>
      </c>
      <c r="K25" s="11">
        <f t="shared" si="4"/>
        <v>371066</v>
      </c>
      <c r="L25" s="50"/>
    </row>
    <row r="26" spans="1:12" ht="17.25" customHeight="1">
      <c r="A26" s="12" t="s">
        <v>116</v>
      </c>
      <c r="B26" s="13">
        <v>5</v>
      </c>
      <c r="C26" s="13">
        <v>4</v>
      </c>
      <c r="D26" s="13">
        <v>4</v>
      </c>
      <c r="E26" s="13">
        <v>4</v>
      </c>
      <c r="F26" s="13">
        <v>2</v>
      </c>
      <c r="G26" s="13">
        <v>3</v>
      </c>
      <c r="H26" s="13">
        <v>3</v>
      </c>
      <c r="I26" s="13">
        <v>0</v>
      </c>
      <c r="J26" s="13">
        <v>6</v>
      </c>
      <c r="K26" s="11">
        <f t="shared" si="4"/>
        <v>31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1424</v>
      </c>
      <c r="I27" s="11">
        <v>0</v>
      </c>
      <c r="J27" s="11">
        <v>0</v>
      </c>
      <c r="K27" s="11">
        <f t="shared" si="4"/>
        <v>1424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28117.19</v>
      </c>
      <c r="I35" s="19">
        <v>0</v>
      </c>
      <c r="J35" s="19">
        <v>0</v>
      </c>
      <c r="K35" s="23">
        <f>SUM(B35:J35)</f>
        <v>28117.19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863247.88</v>
      </c>
      <c r="C47" s="22">
        <f aca="true" t="shared" si="12" ref="C47:H47">+C48+C57</f>
        <v>1229933.92</v>
      </c>
      <c r="D47" s="22">
        <f t="shared" si="12"/>
        <v>1560940.1300000001</v>
      </c>
      <c r="E47" s="22">
        <f t="shared" si="12"/>
        <v>791115.47</v>
      </c>
      <c r="F47" s="22">
        <f t="shared" si="12"/>
        <v>1157187.97</v>
      </c>
      <c r="G47" s="22">
        <f t="shared" si="12"/>
        <v>1626618.6800000002</v>
      </c>
      <c r="H47" s="22">
        <f t="shared" si="12"/>
        <v>766146.58</v>
      </c>
      <c r="I47" s="22">
        <f>+I48+I57</f>
        <v>266473.89999999997</v>
      </c>
      <c r="J47" s="22">
        <f>+J48+J57</f>
        <v>558700.95</v>
      </c>
      <c r="K47" s="22">
        <f>SUM(B47:J47)</f>
        <v>8820365.479999999</v>
      </c>
    </row>
    <row r="48" spans="1:11" ht="17.25" customHeight="1">
      <c r="A48" s="16" t="s">
        <v>108</v>
      </c>
      <c r="B48" s="23">
        <f>SUM(B49:B56)</f>
        <v>845574.29</v>
      </c>
      <c r="C48" s="23">
        <f aca="true" t="shared" si="13" ref="C48:J48">SUM(C49:C56)</f>
        <v>1204961.48</v>
      </c>
      <c r="D48" s="23">
        <f t="shared" si="13"/>
        <v>1535665.02</v>
      </c>
      <c r="E48" s="23">
        <f t="shared" si="13"/>
        <v>768164.63</v>
      </c>
      <c r="F48" s="23">
        <f t="shared" si="13"/>
        <v>1133836.64</v>
      </c>
      <c r="G48" s="23">
        <f t="shared" si="13"/>
        <v>1597674.6300000001</v>
      </c>
      <c r="H48" s="23">
        <f t="shared" si="13"/>
        <v>745767.09</v>
      </c>
      <c r="I48" s="23">
        <f t="shared" si="13"/>
        <v>266473.89999999997</v>
      </c>
      <c r="J48" s="23">
        <f t="shared" si="13"/>
        <v>544824.11</v>
      </c>
      <c r="K48" s="23">
        <f aca="true" t="shared" si="14" ref="K48:K57">SUM(B48:J48)</f>
        <v>8642941.79</v>
      </c>
    </row>
    <row r="49" spans="1:11" ht="17.25" customHeight="1">
      <c r="A49" s="34" t="s">
        <v>43</v>
      </c>
      <c r="B49" s="23">
        <f aca="true" t="shared" si="15" ref="B49:H49">ROUND(B30*B7,2)</f>
        <v>842897.21</v>
      </c>
      <c r="C49" s="23">
        <f t="shared" si="15"/>
        <v>1198363.2</v>
      </c>
      <c r="D49" s="23">
        <f t="shared" si="15"/>
        <v>1531404.74</v>
      </c>
      <c r="E49" s="23">
        <f t="shared" si="15"/>
        <v>765864.21</v>
      </c>
      <c r="F49" s="23">
        <f t="shared" si="15"/>
        <v>1130307.13</v>
      </c>
      <c r="G49" s="23">
        <f t="shared" si="15"/>
        <v>1592672.21</v>
      </c>
      <c r="H49" s="23">
        <f t="shared" si="15"/>
        <v>715055.98</v>
      </c>
      <c r="I49" s="23">
        <f>ROUND(I30*I7,2)</f>
        <v>265408.18</v>
      </c>
      <c r="J49" s="23">
        <f>ROUND(J30*J7,2)</f>
        <v>542607.07</v>
      </c>
      <c r="K49" s="23">
        <f t="shared" si="14"/>
        <v>8584579.93</v>
      </c>
    </row>
    <row r="50" spans="1:11" ht="17.25" customHeight="1">
      <c r="A50" s="34" t="s">
        <v>44</v>
      </c>
      <c r="B50" s="19">
        <v>0</v>
      </c>
      <c r="C50" s="23">
        <f>ROUND(C31*C7,2)</f>
        <v>2663.69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2663.69</v>
      </c>
    </row>
    <row r="51" spans="1:11" ht="17.25" customHeight="1">
      <c r="A51" s="64" t="s">
        <v>104</v>
      </c>
      <c r="B51" s="65">
        <f aca="true" t="shared" si="16" ref="B51:H51">ROUND(B32*B7,2)</f>
        <v>-1414.6</v>
      </c>
      <c r="C51" s="65">
        <f t="shared" si="16"/>
        <v>-1839.13</v>
      </c>
      <c r="D51" s="65">
        <f t="shared" si="16"/>
        <v>-2125.48</v>
      </c>
      <c r="E51" s="65">
        <f t="shared" si="16"/>
        <v>-1144.98</v>
      </c>
      <c r="F51" s="65">
        <f t="shared" si="16"/>
        <v>-1752.01</v>
      </c>
      <c r="G51" s="65">
        <f t="shared" si="16"/>
        <v>-2427.66</v>
      </c>
      <c r="H51" s="65">
        <f t="shared" si="16"/>
        <v>-1121.12</v>
      </c>
      <c r="I51" s="19">
        <v>0</v>
      </c>
      <c r="J51" s="19">
        <v>0</v>
      </c>
      <c r="K51" s="65">
        <f>SUM(B51:J51)</f>
        <v>-11824.98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28117.19</v>
      </c>
      <c r="I53" s="31">
        <f>+I35</f>
        <v>0</v>
      </c>
      <c r="J53" s="31">
        <f>+J35</f>
        <v>0</v>
      </c>
      <c r="K53" s="23">
        <f t="shared" si="14"/>
        <v>28117.19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17673.59</v>
      </c>
      <c r="C57" s="36">
        <v>24972.44</v>
      </c>
      <c r="D57" s="36">
        <v>25275.11</v>
      </c>
      <c r="E57" s="36">
        <v>22950.84</v>
      </c>
      <c r="F57" s="36">
        <v>23351.33</v>
      </c>
      <c r="G57" s="36">
        <v>28944.05</v>
      </c>
      <c r="H57" s="36">
        <v>20379.49</v>
      </c>
      <c r="I57" s="19">
        <v>0</v>
      </c>
      <c r="J57" s="36">
        <v>13876.84</v>
      </c>
      <c r="K57" s="36">
        <f t="shared" si="14"/>
        <v>177423.68999999997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-108660</v>
      </c>
      <c r="C61" s="35">
        <f t="shared" si="17"/>
        <v>-157346.79</v>
      </c>
      <c r="D61" s="35">
        <f t="shared" si="17"/>
        <v>-150630.15</v>
      </c>
      <c r="E61" s="35">
        <f t="shared" si="17"/>
        <v>-98696</v>
      </c>
      <c r="F61" s="35">
        <f t="shared" si="17"/>
        <v>-108564.65</v>
      </c>
      <c r="G61" s="35">
        <f t="shared" si="17"/>
        <v>-137266.4</v>
      </c>
      <c r="H61" s="35">
        <f t="shared" si="17"/>
        <v>-112072</v>
      </c>
      <c r="I61" s="35">
        <f t="shared" si="17"/>
        <v>-24672.81</v>
      </c>
      <c r="J61" s="35">
        <f t="shared" si="17"/>
        <v>-56960</v>
      </c>
      <c r="K61" s="35">
        <f>SUM(B61:J61)</f>
        <v>-954868.8000000002</v>
      </c>
    </row>
    <row r="62" spans="1:11" ht="18.75" customHeight="1">
      <c r="A62" s="16" t="s">
        <v>74</v>
      </c>
      <c r="B62" s="35">
        <f aca="true" t="shared" si="18" ref="B62:J62">B63+B64+B65+B66+B67+B68</f>
        <v>-107660</v>
      </c>
      <c r="C62" s="35">
        <f t="shared" si="18"/>
        <v>-156288</v>
      </c>
      <c r="D62" s="35">
        <f t="shared" si="18"/>
        <v>-149556</v>
      </c>
      <c r="E62" s="35">
        <f t="shared" si="18"/>
        <v>-97696</v>
      </c>
      <c r="F62" s="35">
        <f t="shared" si="18"/>
        <v>-106184</v>
      </c>
      <c r="G62" s="35">
        <f t="shared" si="18"/>
        <v>-134260</v>
      </c>
      <c r="H62" s="35">
        <f t="shared" si="18"/>
        <v>-112072</v>
      </c>
      <c r="I62" s="35">
        <f t="shared" si="18"/>
        <v>-22280</v>
      </c>
      <c r="J62" s="35">
        <f t="shared" si="18"/>
        <v>-56960</v>
      </c>
      <c r="K62" s="35">
        <f aca="true" t="shared" si="19" ref="K62:K91">SUM(B62:J62)</f>
        <v>-942956</v>
      </c>
    </row>
    <row r="63" spans="1:11" ht="18.75" customHeight="1">
      <c r="A63" s="12" t="s">
        <v>75</v>
      </c>
      <c r="B63" s="35">
        <f>-ROUND(B9*$D$3,2)</f>
        <v>-107660</v>
      </c>
      <c r="C63" s="35">
        <f aca="true" t="shared" si="20" ref="C63:J63">-ROUND(C9*$D$3,2)</f>
        <v>-156288</v>
      </c>
      <c r="D63" s="35">
        <f t="shared" si="20"/>
        <v>-149556</v>
      </c>
      <c r="E63" s="35">
        <f t="shared" si="20"/>
        <v>-97696</v>
      </c>
      <c r="F63" s="35">
        <f t="shared" si="20"/>
        <v>-106184</v>
      </c>
      <c r="G63" s="35">
        <f t="shared" si="20"/>
        <v>-134260</v>
      </c>
      <c r="H63" s="35">
        <f t="shared" si="20"/>
        <v>-112072</v>
      </c>
      <c r="I63" s="35">
        <f t="shared" si="20"/>
        <v>-22280</v>
      </c>
      <c r="J63" s="35">
        <f t="shared" si="20"/>
        <v>-56960</v>
      </c>
      <c r="K63" s="35">
        <f t="shared" si="19"/>
        <v>-942956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-1058.79</v>
      </c>
      <c r="D69" s="65">
        <f>SUM(D70:D102)</f>
        <v>-1074.15</v>
      </c>
      <c r="E69" s="65">
        <f aca="true" t="shared" si="21" ref="E69:J69">SUM(E70:E102)</f>
        <v>-1000</v>
      </c>
      <c r="F69" s="65">
        <f t="shared" si="21"/>
        <v>-2380.65</v>
      </c>
      <c r="G69" s="65">
        <f t="shared" si="21"/>
        <v>-3006.4</v>
      </c>
      <c r="H69" s="19">
        <v>0</v>
      </c>
      <c r="I69" s="65">
        <f t="shared" si="21"/>
        <v>-2392.81</v>
      </c>
      <c r="J69" s="19">
        <v>0</v>
      </c>
      <c r="K69" s="65">
        <f t="shared" si="19"/>
        <v>-11912.8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3" ht="18.75" customHeight="1">
      <c r="A106" s="16" t="s">
        <v>83</v>
      </c>
      <c r="B106" s="24">
        <f aca="true" t="shared" si="22" ref="B106:H106">+B107+B108</f>
        <v>754587.88</v>
      </c>
      <c r="C106" s="24">
        <f>+C107+C108</f>
        <v>1047673.48</v>
      </c>
      <c r="D106" s="24">
        <f t="shared" si="22"/>
        <v>1410309.9800000002</v>
      </c>
      <c r="E106" s="24">
        <f t="shared" si="22"/>
        <v>692419.47</v>
      </c>
      <c r="F106" s="24">
        <f t="shared" si="22"/>
        <v>1048623.3199999998</v>
      </c>
      <c r="G106" s="24">
        <f t="shared" si="22"/>
        <v>1489352.2800000003</v>
      </c>
      <c r="H106" s="24">
        <f t="shared" si="22"/>
        <v>654074.58</v>
      </c>
      <c r="I106" s="24">
        <f>+I107+I108</f>
        <v>241801.08999999997</v>
      </c>
      <c r="J106" s="24">
        <f>+J107+J108</f>
        <v>501740.95</v>
      </c>
      <c r="K106" s="46">
        <f>SUM(B106:J106)</f>
        <v>7840583.029999999</v>
      </c>
      <c r="L106" s="84"/>
      <c r="M106" s="52"/>
    </row>
    <row r="107" spans="1:12" ht="18" customHeight="1">
      <c r="A107" s="16" t="s">
        <v>82</v>
      </c>
      <c r="B107" s="24">
        <f aca="true" t="shared" si="23" ref="B107:J107">+B48+B62+B69+B103</f>
        <v>736914.29</v>
      </c>
      <c r="C107" s="24">
        <f>IF(C108=0,+C48+C62+C69+C103-C71,+C48+C62+C69+C103)</f>
        <v>1047673.48</v>
      </c>
      <c r="D107" s="24">
        <f t="shared" si="23"/>
        <v>1385034.87</v>
      </c>
      <c r="E107" s="24">
        <f t="shared" si="23"/>
        <v>669468.63</v>
      </c>
      <c r="F107" s="24">
        <f t="shared" si="23"/>
        <v>1025271.9899999999</v>
      </c>
      <c r="G107" s="24">
        <f t="shared" si="23"/>
        <v>1460408.2300000002</v>
      </c>
      <c r="H107" s="24">
        <f t="shared" si="23"/>
        <v>633695.09</v>
      </c>
      <c r="I107" s="24">
        <f t="shared" si="23"/>
        <v>241801.08999999997</v>
      </c>
      <c r="J107" s="24">
        <f t="shared" si="23"/>
        <v>487864.11</v>
      </c>
      <c r="K107" s="46">
        <f>SUM(B107:J107)</f>
        <v>7688131.78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17673.59</v>
      </c>
      <c r="C108" s="24">
        <f t="shared" si="24"/>
        <v>0</v>
      </c>
      <c r="D108" s="24">
        <f t="shared" si="24"/>
        <v>25275.11</v>
      </c>
      <c r="E108" s="24">
        <f t="shared" si="24"/>
        <v>22950.84</v>
      </c>
      <c r="F108" s="24">
        <f t="shared" si="24"/>
        <v>23351.33</v>
      </c>
      <c r="G108" s="24">
        <f t="shared" si="24"/>
        <v>28944.05</v>
      </c>
      <c r="H108" s="24">
        <f t="shared" si="24"/>
        <v>20379.49</v>
      </c>
      <c r="I108" s="19">
        <f t="shared" si="24"/>
        <v>0</v>
      </c>
      <c r="J108" s="24">
        <f t="shared" si="24"/>
        <v>13876.84</v>
      </c>
      <c r="K108" s="46">
        <f>SUM(B108:J108)</f>
        <v>152451.25</v>
      </c>
    </row>
    <row r="109" spans="1:13" ht="18.75" customHeight="1">
      <c r="A109" s="16" t="s">
        <v>84</v>
      </c>
      <c r="B109" s="19">
        <v>0</v>
      </c>
      <c r="C109" s="65">
        <v>-26534.000000000004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46">
        <f>SUM(B109:J109)</f>
        <v>-26534.000000000004</v>
      </c>
      <c r="M109" s="55"/>
    </row>
    <row r="110" spans="1:11" ht="18.75" customHeight="1">
      <c r="A110" s="16" t="s">
        <v>100</v>
      </c>
      <c r="B110" s="19">
        <v>0</v>
      </c>
      <c r="C110" s="65">
        <f>IF(C104+C57+C109&lt;0,C104+C57+C71+C109,0)</f>
        <v>-1620.3500000000058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>
        <f>SUM(B110:J110)</f>
        <v>-1620.3500000000058</v>
      </c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7840583.04</v>
      </c>
      <c r="L114" s="52"/>
    </row>
    <row r="115" spans="1:11" ht="18.75" customHeight="1">
      <c r="A115" s="26" t="s">
        <v>70</v>
      </c>
      <c r="B115" s="27">
        <v>97269.07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97269.07</v>
      </c>
    </row>
    <row r="116" spans="1:11" ht="18.75" customHeight="1">
      <c r="A116" s="26" t="s">
        <v>71</v>
      </c>
      <c r="B116" s="27">
        <v>657318.82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657318.82</v>
      </c>
    </row>
    <row r="117" spans="1:11" ht="18.75" customHeight="1">
      <c r="A117" s="26" t="s">
        <v>72</v>
      </c>
      <c r="B117" s="38">
        <v>0</v>
      </c>
      <c r="C117" s="27">
        <f>+C106</f>
        <v>1047673.48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1047673.48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1313357.09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1313357.09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96952.89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96952.89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623177.54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623177.54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69241.94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69241.94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205698.01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205698.01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376257.13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376257.13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56251.8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56251.8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410416.37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410416.37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448079.63</v>
      </c>
      <c r="H126" s="38">
        <v>0</v>
      </c>
      <c r="I126" s="38">
        <v>0</v>
      </c>
      <c r="J126" s="38">
        <v>0</v>
      </c>
      <c r="K126" s="39">
        <f t="shared" si="25"/>
        <v>448079.63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38922.66</v>
      </c>
      <c r="H127" s="38">
        <v>0</v>
      </c>
      <c r="I127" s="38">
        <v>0</v>
      </c>
      <c r="J127" s="38">
        <v>0</v>
      </c>
      <c r="K127" s="39">
        <f t="shared" si="25"/>
        <v>38922.66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217378.15</v>
      </c>
      <c r="H128" s="38">
        <v>0</v>
      </c>
      <c r="I128" s="38">
        <v>0</v>
      </c>
      <c r="J128" s="38">
        <v>0</v>
      </c>
      <c r="K128" s="39">
        <f t="shared" si="25"/>
        <v>217378.15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190291.01</v>
      </c>
      <c r="H129" s="38">
        <v>0</v>
      </c>
      <c r="I129" s="38">
        <v>0</v>
      </c>
      <c r="J129" s="38">
        <v>0</v>
      </c>
      <c r="K129" s="39">
        <f t="shared" si="25"/>
        <v>190291.01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594680.84</v>
      </c>
      <c r="H130" s="38">
        <v>0</v>
      </c>
      <c r="I130" s="38">
        <v>0</v>
      </c>
      <c r="J130" s="38">
        <v>0</v>
      </c>
      <c r="K130" s="39">
        <f t="shared" si="25"/>
        <v>594680.84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233548.3</v>
      </c>
      <c r="I131" s="38">
        <v>0</v>
      </c>
      <c r="J131" s="38">
        <v>0</v>
      </c>
      <c r="K131" s="39">
        <f t="shared" si="25"/>
        <v>233548.3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420526.27</v>
      </c>
      <c r="I132" s="38">
        <v>0</v>
      </c>
      <c r="J132" s="38">
        <v>0</v>
      </c>
      <c r="K132" s="39">
        <f t="shared" si="25"/>
        <v>420526.27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241801.09</v>
      </c>
      <c r="J133" s="38"/>
      <c r="K133" s="39">
        <f t="shared" si="25"/>
        <v>241801.09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501740.95</v>
      </c>
      <c r="K134" s="42">
        <f t="shared" si="25"/>
        <v>501740.95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2018-01-31T11:59:20Z</dcterms:modified>
  <cp:category/>
  <cp:version/>
  <cp:contentType/>
  <cp:contentStatus/>
</cp:coreProperties>
</file>