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<sst xmlns="http://schemas.openxmlformats.org/spreadsheetml/2006/main" count="139" uniqueCount="139">
  <si>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</si>
  <si>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</si>
  <si>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</si>
  <si>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</si>
  <si>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</si>
  <si>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</si>
  <si>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</si>
  <si>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</si>
  <si>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</si>
  <si>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</si>
  <si>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</si>
  <si>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</si>
  <si>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</si>
  <si>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</si>
  <si>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</si>
  <si>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</si>
  <si>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</si>
  <si>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</si>
  <si>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</si>
  <si>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</si>
  <si>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</si>
  <si>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</si>
  <si>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</si>
  <si>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</si>
  <si>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</si>
  <si>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</si>
  <si>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</si>
  <si>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</si>
  <si>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</si>
  <si>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</si>
  <si>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</si>
  <si>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</si>
  <si>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</si>
  <si>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</si>
  <si>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</si>
  <si>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</si>
  <si>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</si>
  <si>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</si>
  <si>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</si>
  <si>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</si>
  <si>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</si>
  <si>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</si>
  <si>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</si>
  <si>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</si>
  <si>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</si>
  <si>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</si>
  <si>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</si>
  <si>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</si>
  <si>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</si>
  <si>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</si>
  <si>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</si>
  <si>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</si>
  <si>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</si>
  <si>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</si>
  <si>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</si>
  <si>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</si>
  <si>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</si>
  <si>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</si>
  <si>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</si>
  <si>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</si>
  <si>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</si>
  <si>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</si>
  <si>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</si>
  <si>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</si>
  <si>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</si>
  <si>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</si>
  <si>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</si>
  <si>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</si>
  <si>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</si>
  <si>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</si>
  <si>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</si>
  <si>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</si>
  <si>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</si>
  <si>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</si>
  <si>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</si>
  <si>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</si>
  <si>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</si>
  <si>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</si>
  <si>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</si>
  <si>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</si>
  <si>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</si>
  <si>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</si>
  <si>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</si>
  <si>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</si>
  <si>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</si>
  <si>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</si>
  <si>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</si>
  <si>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</si>
  <si>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</si>
  <si>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</si>
  <si>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</si>
  <si>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</si>
  <si>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</si>
  <si>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</si>
  <si>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</si>
  <si>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</si>
  <si>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</si>
  <si>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</si>
  <si>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</si>
  <si>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</si>
  <si>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</si>
  <si>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</si>
  <si>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</si>
  <si>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</si>
  <si>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</si>
  <si>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</si>
  <si>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</si>
  <si>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</si>
  <si>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</si>
  <si>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</si>
  <si>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</si>
  <si>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</si>
  <si>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</si>
  <si>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</si>
  <si>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</si>
  <si>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</si>
  <si>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</si>
  <si>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</si>
  <si>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</si>
  <si>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</si>
  <si>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</si>
  <si>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</si>
  <si>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</si>
  <si>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</si>
  <si>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</si>
  <si>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</si>
  <si>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</si>
  <si>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</si>
  <si>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</si>
  <si>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</si>
  <si>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</si>
  <si>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</si>
  <si>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</si>
  <si>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</si>
  <si>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</si>
  <si>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</si>
  <si>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19/01/18 - VENCIMENTO 29/01/18</t>
  </si>
  <si>
    <t>6.4. Revisão de Remuneração pelo Serviço Atende ¹</t>
  </si>
  <si>
    <t>¹ Frota operacional e horas extras.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</si>
</sst>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513752</v>
      </c>
      <c r="C7" s="9">
        <f t="shared" si="0"/>
        <v>660245</v>
      </c>
      <c r="D7" s="9">
        <f t="shared" si="0"/>
        <v>658261</v>
      </c>
      <c r="E7" s="9">
        <f t="shared" si="0"/>
        <v>464001</v>
      </c>
      <c r="F7" s="9">
        <f t="shared" si="0"/>
        <v>634165</v>
      </c>
      <c r="G7" s="9">
        <f t="shared" si="0"/>
        <v>1096892</v>
      </c>
      <c r="H7" s="9">
        <f t="shared" si="0"/>
        <v>474212</v>
      </c>
      <c r="I7" s="9">
        <f t="shared" si="0"/>
        <v>104456</v>
      </c>
      <c r="J7" s="9">
        <f t="shared" si="0"/>
        <v>276648</v>
      </c>
      <c r="K7" s="9">
        <f t="shared" si="0"/>
        <v>4882632</v>
      </c>
      <c r="L7" s="50"/>
    </row>
    <row r="8" spans="1:11" ht="17.25" customHeight="1">
      <c r="A8" s="10" t="s">
        <v>97</v>
      </c>
      <c r="B8" s="11">
        <f>B9+B12+B16</f>
        <v>279148</v>
      </c>
      <c r="C8" s="11">
        <f aca="true" t="shared" si="1" ref="C8:J8">C9+C12+C16</f>
        <v>369183</v>
      </c>
      <c r="D8" s="11">
        <f t="shared" si="1"/>
        <v>342671</v>
      </c>
      <c r="E8" s="11">
        <f t="shared" si="1"/>
        <v>256397</v>
      </c>
      <c r="F8" s="11">
        <f t="shared" si="1"/>
        <v>334693</v>
      </c>
      <c r="G8" s="11">
        <f t="shared" si="1"/>
        <v>567715</v>
      </c>
      <c r="H8" s="11">
        <f t="shared" si="1"/>
        <v>277111</v>
      </c>
      <c r="I8" s="11">
        <f t="shared" si="1"/>
        <v>51746</v>
      </c>
      <c r="J8" s="11">
        <f t="shared" si="1"/>
        <v>146635</v>
      </c>
      <c r="K8" s="11">
        <f>SUM(B8:J8)</f>
        <v>2625299</v>
      </c>
    </row>
    <row r="9" spans="1:11" ht="17.25" customHeight="1">
      <c r="A9" s="15" t="s">
        <v>16</v>
      </c>
      <c r="B9" s="13">
        <f>+B10+B11</f>
        <v>37692</v>
      </c>
      <c r="C9" s="13">
        <f aca="true" t="shared" si="2" ref="C9:J9">+C10+C11</f>
        <v>52379</v>
      </c>
      <c r="D9" s="13">
        <f t="shared" si="2"/>
        <v>44266</v>
      </c>
      <c r="E9" s="13">
        <f t="shared" si="2"/>
        <v>35022</v>
      </c>
      <c r="F9" s="13">
        <f t="shared" si="2"/>
        <v>38393</v>
      </c>
      <c r="G9" s="13">
        <f t="shared" si="2"/>
        <v>50615</v>
      </c>
      <c r="H9" s="13">
        <f t="shared" si="2"/>
        <v>45764</v>
      </c>
      <c r="I9" s="13">
        <f t="shared" si="2"/>
        <v>8095</v>
      </c>
      <c r="J9" s="13">
        <f t="shared" si="2"/>
        <v>17166</v>
      </c>
      <c r="K9" s="11">
        <f>SUM(B9:J9)</f>
        <v>329392</v>
      </c>
    </row>
    <row r="10" spans="1:11" ht="17.25" customHeight="1">
      <c r="A10" s="29" t="s">
        <v>17</v>
      </c>
      <c r="B10" s="13">
        <v>37692</v>
      </c>
      <c r="C10" s="13">
        <v>52379</v>
      </c>
      <c r="D10" s="13">
        <v>44266</v>
      </c>
      <c r="E10" s="13">
        <v>35022</v>
      </c>
      <c r="F10" s="13">
        <v>38393</v>
      </c>
      <c r="G10" s="13">
        <v>50615</v>
      </c>
      <c r="H10" s="13">
        <v>45764</v>
      </c>
      <c r="I10" s="13">
        <v>8095</v>
      </c>
      <c r="J10" s="13">
        <v>17166</v>
      </c>
      <c r="K10" s="11">
        <f>SUM(B10:J10)</f>
        <v>329392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228007</v>
      </c>
      <c r="C12" s="17">
        <f t="shared" si="3"/>
        <v>299042</v>
      </c>
      <c r="D12" s="17">
        <f t="shared" si="3"/>
        <v>282067</v>
      </c>
      <c r="E12" s="17">
        <f t="shared" si="3"/>
        <v>209483</v>
      </c>
      <c r="F12" s="17">
        <f t="shared" si="3"/>
        <v>277981</v>
      </c>
      <c r="G12" s="17">
        <f t="shared" si="3"/>
        <v>484900</v>
      </c>
      <c r="H12" s="17">
        <f t="shared" si="3"/>
        <v>219212</v>
      </c>
      <c r="I12" s="17">
        <f t="shared" si="3"/>
        <v>40890</v>
      </c>
      <c r="J12" s="17">
        <f t="shared" si="3"/>
        <v>122497</v>
      </c>
      <c r="K12" s="11">
        <f aca="true" t="shared" si="4" ref="K12:K27">SUM(B12:J12)</f>
        <v>2164079</v>
      </c>
    </row>
    <row r="13" spans="1:13" ht="17.25" customHeight="1">
      <c r="A13" s="14" t="s">
        <v>19</v>
      </c>
      <c r="B13" s="13">
        <v>118715</v>
      </c>
      <c r="C13" s="13">
        <v>164898</v>
      </c>
      <c r="D13" s="13">
        <v>159137</v>
      </c>
      <c r="E13" s="13">
        <v>114494</v>
      </c>
      <c r="F13" s="13">
        <v>151772</v>
      </c>
      <c r="G13" s="13">
        <v>247968</v>
      </c>
      <c r="H13" s="13">
        <v>113068</v>
      </c>
      <c r="I13" s="13">
        <v>24994</v>
      </c>
      <c r="J13" s="13">
        <v>68305</v>
      </c>
      <c r="K13" s="11">
        <f t="shared" si="4"/>
        <v>1163351</v>
      </c>
      <c r="L13" s="50"/>
      <c r="M13" s="51"/>
    </row>
    <row r="14" spans="1:12" ht="17.25" customHeight="1">
      <c r="A14" s="14" t="s">
        <v>20</v>
      </c>
      <c r="B14" s="13">
        <v>107513</v>
      </c>
      <c r="C14" s="13">
        <v>131450</v>
      </c>
      <c r="D14" s="13">
        <v>121255</v>
      </c>
      <c r="E14" s="13">
        <v>93188</v>
      </c>
      <c r="F14" s="13">
        <v>124305</v>
      </c>
      <c r="G14" s="13">
        <v>233806</v>
      </c>
      <c r="H14" s="13">
        <v>103098</v>
      </c>
      <c r="I14" s="13">
        <v>15462</v>
      </c>
      <c r="J14" s="13">
        <v>53606</v>
      </c>
      <c r="K14" s="11">
        <f t="shared" si="4"/>
        <v>983683</v>
      </c>
      <c r="L14" s="50"/>
    </row>
    <row r="15" spans="1:11" ht="17.25" customHeight="1">
      <c r="A15" s="14" t="s">
        <v>21</v>
      </c>
      <c r="B15" s="13">
        <v>1779</v>
      </c>
      <c r="C15" s="13">
        <v>2694</v>
      </c>
      <c r="D15" s="13">
        <v>1675</v>
      </c>
      <c r="E15" s="13">
        <v>1801</v>
      </c>
      <c r="F15" s="13">
        <v>1904</v>
      </c>
      <c r="G15" s="13">
        <v>3126</v>
      </c>
      <c r="H15" s="13">
        <v>3046</v>
      </c>
      <c r="I15" s="13">
        <v>434</v>
      </c>
      <c r="J15" s="13">
        <v>586</v>
      </c>
      <c r="K15" s="11">
        <f t="shared" si="4"/>
        <v>17045</v>
      </c>
    </row>
    <row r="16" spans="1:11" ht="17.25" customHeight="1">
      <c r="A16" s="15" t="s">
        <v>93</v>
      </c>
      <c r="B16" s="13">
        <f>B17+B18+B19</f>
        <v>13449</v>
      </c>
      <c r="C16" s="13">
        <f aca="true" t="shared" si="5" ref="C16:J16">C17+C18+C19</f>
        <v>17762</v>
      </c>
      <c r="D16" s="13">
        <f t="shared" si="5"/>
        <v>16338</v>
      </c>
      <c r="E16" s="13">
        <f t="shared" si="5"/>
        <v>11892</v>
      </c>
      <c r="F16" s="13">
        <f t="shared" si="5"/>
        <v>18319</v>
      </c>
      <c r="G16" s="13">
        <f t="shared" si="5"/>
        <v>32200</v>
      </c>
      <c r="H16" s="13">
        <f t="shared" si="5"/>
        <v>12135</v>
      </c>
      <c r="I16" s="13">
        <f t="shared" si="5"/>
        <v>2761</v>
      </c>
      <c r="J16" s="13">
        <f t="shared" si="5"/>
        <v>6972</v>
      </c>
      <c r="K16" s="11">
        <f t="shared" si="4"/>
        <v>131828</v>
      </c>
    </row>
    <row r="17" spans="1:11" ht="17.25" customHeight="1">
      <c r="A17" s="14" t="s">
        <v>94</v>
      </c>
      <c r="B17" s="13">
        <v>13370</v>
      </c>
      <c r="C17" s="13">
        <v>17676</v>
      </c>
      <c r="D17" s="13">
        <v>16267</v>
      </c>
      <c r="E17" s="13">
        <v>11839</v>
      </c>
      <c r="F17" s="13">
        <v>18222</v>
      </c>
      <c r="G17" s="13">
        <v>32035</v>
      </c>
      <c r="H17" s="13">
        <v>12063</v>
      </c>
      <c r="I17" s="13">
        <v>2752</v>
      </c>
      <c r="J17" s="13">
        <v>6943</v>
      </c>
      <c r="K17" s="11">
        <f t="shared" si="4"/>
        <v>131167</v>
      </c>
    </row>
    <row r="18" spans="1:11" ht="17.25" customHeight="1">
      <c r="A18" s="14" t="s">
        <v>95</v>
      </c>
      <c r="B18" s="13">
        <v>65</v>
      </c>
      <c r="C18" s="13">
        <v>74</v>
      </c>
      <c r="D18" s="13">
        <v>65</v>
      </c>
      <c r="E18" s="13">
        <v>38</v>
      </c>
      <c r="F18" s="13">
        <v>88</v>
      </c>
      <c r="G18" s="13">
        <v>141</v>
      </c>
      <c r="H18" s="13">
        <v>64</v>
      </c>
      <c r="I18" s="13">
        <v>6</v>
      </c>
      <c r="J18" s="13">
        <v>16</v>
      </c>
      <c r="K18" s="11">
        <f t="shared" si="4"/>
        <v>557</v>
      </c>
    </row>
    <row r="19" spans="1:11" ht="17.25" customHeight="1">
      <c r="A19" s="14" t="s">
        <v>96</v>
      </c>
      <c r="B19" s="13">
        <v>14</v>
      </c>
      <c r="C19" s="13">
        <v>12</v>
      </c>
      <c r="D19" s="13">
        <v>6</v>
      </c>
      <c r="E19" s="13">
        <v>15</v>
      </c>
      <c r="F19" s="13">
        <v>9</v>
      </c>
      <c r="G19" s="13">
        <v>24</v>
      </c>
      <c r="H19" s="13">
        <v>8</v>
      </c>
      <c r="I19" s="13">
        <v>3</v>
      </c>
      <c r="J19" s="13">
        <v>13</v>
      </c>
      <c r="K19" s="11">
        <f t="shared" si="4"/>
        <v>104</v>
      </c>
    </row>
    <row r="20" spans="1:11" ht="17.25" customHeight="1">
      <c r="A20" s="16" t="s">
        <v>22</v>
      </c>
      <c r="B20" s="11">
        <f>+B21+B22+B23</f>
        <v>171504</v>
      </c>
      <c r="C20" s="11">
        <f aca="true" t="shared" si="6" ref="C20:J20">+C21+C22+C23</f>
        <v>195361</v>
      </c>
      <c r="D20" s="11">
        <f t="shared" si="6"/>
        <v>212182</v>
      </c>
      <c r="E20" s="11">
        <f t="shared" si="6"/>
        <v>139287</v>
      </c>
      <c r="F20" s="11">
        <f t="shared" si="6"/>
        <v>222623</v>
      </c>
      <c r="G20" s="11">
        <f t="shared" si="6"/>
        <v>421242</v>
      </c>
      <c r="H20" s="11">
        <f t="shared" si="6"/>
        <v>138641</v>
      </c>
      <c r="I20" s="11">
        <f t="shared" si="6"/>
        <v>33412</v>
      </c>
      <c r="J20" s="11">
        <f t="shared" si="6"/>
        <v>85232</v>
      </c>
      <c r="K20" s="11">
        <f t="shared" si="4"/>
        <v>1619484</v>
      </c>
    </row>
    <row r="21" spans="1:12" ht="17.25" customHeight="1">
      <c r="A21" s="12" t="s">
        <v>23</v>
      </c>
      <c r="B21" s="13">
        <v>98084</v>
      </c>
      <c r="C21" s="13">
        <v>121169</v>
      </c>
      <c r="D21" s="13">
        <v>133445</v>
      </c>
      <c r="E21" s="13">
        <v>85087</v>
      </c>
      <c r="F21" s="13">
        <v>134312</v>
      </c>
      <c r="G21" s="13">
        <v>233664</v>
      </c>
      <c r="H21" s="13">
        <v>82120</v>
      </c>
      <c r="I21" s="13">
        <v>22082</v>
      </c>
      <c r="J21" s="13">
        <v>51917</v>
      </c>
      <c r="K21" s="11">
        <f t="shared" si="4"/>
        <v>961880</v>
      </c>
      <c r="L21" s="50"/>
    </row>
    <row r="22" spans="1:12" ht="17.25" customHeight="1">
      <c r="A22" s="12" t="s">
        <v>24</v>
      </c>
      <c r="B22" s="13">
        <v>72494</v>
      </c>
      <c r="C22" s="13">
        <v>73080</v>
      </c>
      <c r="D22" s="13">
        <v>77936</v>
      </c>
      <c r="E22" s="13">
        <v>53495</v>
      </c>
      <c r="F22" s="13">
        <v>87391</v>
      </c>
      <c r="G22" s="13">
        <v>185921</v>
      </c>
      <c r="H22" s="13">
        <v>55383</v>
      </c>
      <c r="I22" s="13">
        <v>11142</v>
      </c>
      <c r="J22" s="13">
        <v>33023</v>
      </c>
      <c r="K22" s="11">
        <f t="shared" si="4"/>
        <v>649865</v>
      </c>
      <c r="L22" s="50"/>
    </row>
    <row r="23" spans="1:11" ht="17.25" customHeight="1">
      <c r="A23" s="12" t="s">
        <v>25</v>
      </c>
      <c r="B23" s="13">
        <v>926</v>
      </c>
      <c r="C23" s="13">
        <v>1112</v>
      </c>
      <c r="D23" s="13">
        <v>801</v>
      </c>
      <c r="E23" s="13">
        <v>705</v>
      </c>
      <c r="F23" s="13">
        <v>920</v>
      </c>
      <c r="G23" s="13">
        <v>1657</v>
      </c>
      <c r="H23" s="13">
        <v>1138</v>
      </c>
      <c r="I23" s="13">
        <v>188</v>
      </c>
      <c r="J23" s="13">
        <v>292</v>
      </c>
      <c r="K23" s="11">
        <f t="shared" si="4"/>
        <v>7739</v>
      </c>
    </row>
    <row r="24" spans="1:11" ht="17.25" customHeight="1">
      <c r="A24" s="16" t="s">
        <v>26</v>
      </c>
      <c r="B24" s="13">
        <f>+B25+B26</f>
        <v>63100</v>
      </c>
      <c r="C24" s="13">
        <f aca="true" t="shared" si="7" ref="C24:J24">+C25+C26</f>
        <v>95701</v>
      </c>
      <c r="D24" s="13">
        <f t="shared" si="7"/>
        <v>103408</v>
      </c>
      <c r="E24" s="13">
        <f t="shared" si="7"/>
        <v>68317</v>
      </c>
      <c r="F24" s="13">
        <f t="shared" si="7"/>
        <v>76849</v>
      </c>
      <c r="G24" s="13">
        <f t="shared" si="7"/>
        <v>107935</v>
      </c>
      <c r="H24" s="13">
        <f t="shared" si="7"/>
        <v>54168</v>
      </c>
      <c r="I24" s="13">
        <f t="shared" si="7"/>
        <v>19298</v>
      </c>
      <c r="J24" s="13">
        <f t="shared" si="7"/>
        <v>44781</v>
      </c>
      <c r="K24" s="11">
        <f t="shared" si="4"/>
        <v>633557</v>
      </c>
    </row>
    <row r="25" spans="1:12" ht="17.25" customHeight="1">
      <c r="A25" s="12" t="s">
        <v>114</v>
      </c>
      <c r="B25" s="13">
        <v>63099</v>
      </c>
      <c r="C25" s="13">
        <v>95698</v>
      </c>
      <c r="D25" s="13">
        <v>103399</v>
      </c>
      <c r="E25" s="13">
        <v>68314</v>
      </c>
      <c r="F25" s="13">
        <v>76838</v>
      </c>
      <c r="G25" s="13">
        <v>107928</v>
      </c>
      <c r="H25" s="13">
        <v>54156</v>
      </c>
      <c r="I25" s="13">
        <v>19298</v>
      </c>
      <c r="J25" s="13">
        <v>44780</v>
      </c>
      <c r="K25" s="11">
        <f t="shared" si="4"/>
        <v>633510</v>
      </c>
      <c r="L25" s="50"/>
    </row>
    <row r="26" spans="1:12" ht="17.25" customHeight="1">
      <c r="A26" s="12" t="s">
        <v>115</v>
      </c>
      <c r="B26" s="13">
        <v>1</v>
      </c>
      <c r="C26" s="13">
        <v>3</v>
      </c>
      <c r="D26" s="13">
        <v>9</v>
      </c>
      <c r="E26" s="13">
        <v>3</v>
      </c>
      <c r="F26" s="13">
        <v>11</v>
      </c>
      <c r="G26" s="13">
        <v>7</v>
      </c>
      <c r="H26" s="13">
        <v>12</v>
      </c>
      <c r="I26" s="13">
        <v>0</v>
      </c>
      <c r="J26" s="13">
        <v>1</v>
      </c>
      <c r="K26" s="11">
        <f t="shared" si="4"/>
        <v>47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4292</v>
      </c>
      <c r="I27" s="11">
        <v>0</v>
      </c>
      <c r="J27" s="11">
        <v>0</v>
      </c>
      <c r="K27" s="11">
        <f t="shared" si="4"/>
        <v>4292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19702.76</v>
      </c>
      <c r="I35" s="19">
        <v>0</v>
      </c>
      <c r="J35" s="19">
        <v>0</v>
      </c>
      <c r="K35" s="23">
        <f>SUM(B35:J35)</f>
        <v>19702.76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1488681.36</v>
      </c>
      <c r="C47" s="22">
        <f aca="true" t="shared" si="12" ref="C47:H47">+C48+C57</f>
        <v>2140226.87</v>
      </c>
      <c r="D47" s="22">
        <f t="shared" si="12"/>
        <v>2399754.8099999996</v>
      </c>
      <c r="E47" s="22">
        <f t="shared" si="12"/>
        <v>1445877.17</v>
      </c>
      <c r="F47" s="22">
        <f t="shared" si="12"/>
        <v>1948567.3800000001</v>
      </c>
      <c r="G47" s="22">
        <f t="shared" si="12"/>
        <v>2838604.12</v>
      </c>
      <c r="H47" s="22">
        <f t="shared" si="12"/>
        <v>1432906.5000000002</v>
      </c>
      <c r="I47" s="22">
        <f>+I48+I57</f>
        <v>508032.47</v>
      </c>
      <c r="J47" s="22">
        <f>+J48+J57</f>
        <v>869774.28</v>
      </c>
      <c r="K47" s="22">
        <f>SUM(B47:J47)</f>
        <v>15072424.96</v>
      </c>
    </row>
    <row r="48" spans="1:11" ht="17.25" customHeight="1">
      <c r="A48" s="16" t="s">
        <v>107</v>
      </c>
      <c r="B48" s="23">
        <f>SUM(B49:B56)</f>
        <v>1471007.77</v>
      </c>
      <c r="C48" s="23">
        <f aca="true" t="shared" si="13" ref="C48:J48">SUM(C49:C56)</f>
        <v>2115254.43</v>
      </c>
      <c r="D48" s="23">
        <f t="shared" si="13"/>
        <v>2374479.6999999997</v>
      </c>
      <c r="E48" s="23">
        <f t="shared" si="13"/>
        <v>1422926.3299999998</v>
      </c>
      <c r="F48" s="23">
        <f t="shared" si="13"/>
        <v>1925216.05</v>
      </c>
      <c r="G48" s="23">
        <f t="shared" si="13"/>
        <v>2809660.0700000003</v>
      </c>
      <c r="H48" s="23">
        <f t="shared" si="13"/>
        <v>1412527.0100000002</v>
      </c>
      <c r="I48" s="23">
        <f t="shared" si="13"/>
        <v>508032.47</v>
      </c>
      <c r="J48" s="23">
        <f t="shared" si="13"/>
        <v>855897.4400000001</v>
      </c>
      <c r="K48" s="23">
        <f aca="true" t="shared" si="14" ref="K48:K57">SUM(B48:J48)</f>
        <v>14895001.270000001</v>
      </c>
    </row>
    <row r="49" spans="1:11" ht="17.25" customHeight="1">
      <c r="A49" s="34" t="s">
        <v>43</v>
      </c>
      <c r="B49" s="23">
        <f aca="true" t="shared" si="15" ref="B49:H49">ROUND(B30*B7,2)</f>
        <v>1469382.1</v>
      </c>
      <c r="C49" s="23">
        <f t="shared" si="15"/>
        <v>2108030.24</v>
      </c>
      <c r="D49" s="23">
        <f t="shared" si="15"/>
        <v>2371385.25</v>
      </c>
      <c r="E49" s="23">
        <f t="shared" si="15"/>
        <v>1421606.26</v>
      </c>
      <c r="F49" s="23">
        <f t="shared" si="15"/>
        <v>1922915.11</v>
      </c>
      <c r="G49" s="23">
        <f t="shared" si="15"/>
        <v>2806507.87</v>
      </c>
      <c r="H49" s="23">
        <f t="shared" si="15"/>
        <v>1391290.59</v>
      </c>
      <c r="I49" s="23">
        <f>ROUND(I30*I7,2)</f>
        <v>506966.75</v>
      </c>
      <c r="J49" s="23">
        <f>ROUND(J30*J7,2)</f>
        <v>853680.4</v>
      </c>
      <c r="K49" s="23">
        <f t="shared" si="14"/>
        <v>14851764.569999998</v>
      </c>
    </row>
    <row r="50" spans="1:11" ht="17.25" customHeight="1">
      <c r="A50" s="34" t="s">
        <v>44</v>
      </c>
      <c r="B50" s="19">
        <v>0</v>
      </c>
      <c r="C50" s="23">
        <f>ROUND(C31*C7,2)</f>
        <v>4685.67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4685.67</v>
      </c>
    </row>
    <row r="51" spans="1:11" ht="17.25" customHeight="1">
      <c r="A51" s="64" t="s">
        <v>103</v>
      </c>
      <c r="B51" s="65">
        <f aca="true" t="shared" si="16" ref="B51:H51">ROUND(B32*B7,2)</f>
        <v>-2466.01</v>
      </c>
      <c r="C51" s="65">
        <f t="shared" si="16"/>
        <v>-3235.2</v>
      </c>
      <c r="D51" s="65">
        <f t="shared" si="16"/>
        <v>-3291.31</v>
      </c>
      <c r="E51" s="65">
        <f t="shared" si="16"/>
        <v>-2125.33</v>
      </c>
      <c r="F51" s="65">
        <f t="shared" si="16"/>
        <v>-2980.58</v>
      </c>
      <c r="G51" s="65">
        <f t="shared" si="16"/>
        <v>-4277.88</v>
      </c>
      <c r="H51" s="65">
        <f t="shared" si="16"/>
        <v>-2181.38</v>
      </c>
      <c r="I51" s="19">
        <v>0</v>
      </c>
      <c r="J51" s="19">
        <v>0</v>
      </c>
      <c r="K51" s="65">
        <f>SUM(B51:J51)</f>
        <v>-20557.690000000002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19702.76</v>
      </c>
      <c r="I53" s="31">
        <f>+I35</f>
        <v>0</v>
      </c>
      <c r="J53" s="31">
        <f>+J35</f>
        <v>0</v>
      </c>
      <c r="K53" s="23">
        <f t="shared" si="14"/>
        <v>19702.76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-200532.52</v>
      </c>
      <c r="C61" s="35">
        <f t="shared" si="17"/>
        <v>-380766.13</v>
      </c>
      <c r="D61" s="35">
        <f t="shared" si="17"/>
        <v>-335391.98</v>
      </c>
      <c r="E61" s="35">
        <f t="shared" si="17"/>
        <v>-176279.43</v>
      </c>
      <c r="F61" s="35">
        <f t="shared" si="17"/>
        <v>-245016.06000000003</v>
      </c>
      <c r="G61" s="35">
        <f t="shared" si="17"/>
        <v>-319219.58999999997</v>
      </c>
      <c r="H61" s="35">
        <f t="shared" si="17"/>
        <v>-197210.59</v>
      </c>
      <c r="I61" s="35">
        <f t="shared" si="17"/>
        <v>-142968.02</v>
      </c>
      <c r="J61" s="35">
        <f t="shared" si="17"/>
        <v>-95859.96</v>
      </c>
      <c r="K61" s="35">
        <f>SUM(B61:J61)</f>
        <v>-2093244.28</v>
      </c>
    </row>
    <row r="62" spans="1:11" ht="18.75" customHeight="1">
      <c r="A62" s="16" t="s">
        <v>74</v>
      </c>
      <c r="B62" s="35">
        <f aca="true" t="shared" si="18" ref="B62:J62">B63+B64+B65+B66+B67+B68</f>
        <v>-150768</v>
      </c>
      <c r="C62" s="35">
        <f t="shared" si="18"/>
        <v>-209516</v>
      </c>
      <c r="D62" s="35">
        <f t="shared" si="18"/>
        <v>-177064</v>
      </c>
      <c r="E62" s="35">
        <f t="shared" si="18"/>
        <v>-140088</v>
      </c>
      <c r="F62" s="35">
        <f t="shared" si="18"/>
        <v>-153572</v>
      </c>
      <c r="G62" s="35">
        <f t="shared" si="18"/>
        <v>-202460</v>
      </c>
      <c r="H62" s="35">
        <f t="shared" si="18"/>
        <v>-183056</v>
      </c>
      <c r="I62" s="35">
        <f t="shared" si="18"/>
        <v>-32380</v>
      </c>
      <c r="J62" s="35">
        <f t="shared" si="18"/>
        <v>-68664</v>
      </c>
      <c r="K62" s="35">
        <f aca="true" t="shared" si="19" ref="K62:K91">SUM(B62:J62)</f>
        <v>-1317568</v>
      </c>
    </row>
    <row r="63" spans="1:11" ht="18.75" customHeight="1">
      <c r="A63" s="12" t="s">
        <v>75</v>
      </c>
      <c r="B63" s="35">
        <f>-ROUND(B9*$D$3,2)</f>
        <v>-150768</v>
      </c>
      <c r="C63" s="35">
        <f aca="true" t="shared" si="20" ref="C63:J63">-ROUND(C9*$D$3,2)</f>
        <v>-209516</v>
      </c>
      <c r="D63" s="35">
        <f t="shared" si="20"/>
        <v>-177064</v>
      </c>
      <c r="E63" s="35">
        <f t="shared" si="20"/>
        <v>-140088</v>
      </c>
      <c r="F63" s="35">
        <f t="shared" si="20"/>
        <v>-153572</v>
      </c>
      <c r="G63" s="35">
        <f t="shared" si="20"/>
        <v>-202460</v>
      </c>
      <c r="H63" s="35">
        <f t="shared" si="20"/>
        <v>-183056</v>
      </c>
      <c r="I63" s="35">
        <f t="shared" si="20"/>
        <v>-32380</v>
      </c>
      <c r="J63" s="35">
        <f t="shared" si="20"/>
        <v>-68664</v>
      </c>
      <c r="K63" s="35">
        <f t="shared" si="19"/>
        <v>-1317568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-49092.16</v>
      </c>
      <c r="C69" s="65">
        <f>SUM(C70:C102)</f>
        <v>-119802.48</v>
      </c>
      <c r="D69" s="65">
        <f>SUM(D70:D102)</f>
        <v>-151682.32</v>
      </c>
      <c r="E69" s="65">
        <f aca="true" t="shared" si="21" ref="E69:J69">SUM(E70:E102)</f>
        <v>-52550.79</v>
      </c>
      <c r="F69" s="65">
        <f t="shared" si="21"/>
        <v>-124600.77</v>
      </c>
      <c r="G69" s="65">
        <f t="shared" si="21"/>
        <v>-137974.47</v>
      </c>
      <c r="H69" s="65">
        <f t="shared" si="21"/>
        <v>-35200.09</v>
      </c>
      <c r="I69" s="65">
        <f t="shared" si="21"/>
        <v>-110588.01999999999</v>
      </c>
      <c r="J69" s="65">
        <f t="shared" si="21"/>
        <v>-31031.270000000004</v>
      </c>
      <c r="K69" s="65">
        <f t="shared" si="19"/>
        <v>-812522.37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-33581.21</v>
      </c>
      <c r="C76" s="35">
        <v>-97678.45</v>
      </c>
      <c r="D76" s="35">
        <v>-130694.36</v>
      </c>
      <c r="E76" s="35">
        <v>-37586.03</v>
      </c>
      <c r="F76" s="35">
        <v>-103029.64</v>
      </c>
      <c r="G76" s="35">
        <v>-105724.74</v>
      </c>
      <c r="H76" s="35">
        <v>-20881.04</v>
      </c>
      <c r="I76" s="35">
        <v>-43161.4</v>
      </c>
      <c r="J76" s="35">
        <v>-20653.65</v>
      </c>
      <c r="K76" s="65">
        <f t="shared" si="19"/>
        <v>-592990.5200000001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137</v>
      </c>
      <c r="B104" s="65">
        <v>-672.36</v>
      </c>
      <c r="C104" s="65">
        <v>-51447.65</v>
      </c>
      <c r="D104" s="65">
        <v>-6645.66</v>
      </c>
      <c r="E104" s="65">
        <v>16359.36</v>
      </c>
      <c r="F104" s="65">
        <v>33156.71</v>
      </c>
      <c r="G104" s="65">
        <v>21214.88</v>
      </c>
      <c r="H104" s="65">
        <v>21045.5</v>
      </c>
      <c r="I104" s="19">
        <v>0</v>
      </c>
      <c r="J104" s="65">
        <v>3835.31</v>
      </c>
      <c r="K104" s="65">
        <f>SUM(B104:J104)</f>
        <v>36846.09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1288148.84</v>
      </c>
      <c r="C106" s="24">
        <f>+C107+C108</f>
        <v>1785994.7400000002</v>
      </c>
      <c r="D106" s="24">
        <f t="shared" si="22"/>
        <v>2064362.8299999996</v>
      </c>
      <c r="E106" s="24">
        <f t="shared" si="22"/>
        <v>1269597.7399999998</v>
      </c>
      <c r="F106" s="24">
        <f t="shared" si="22"/>
        <v>1703551.32</v>
      </c>
      <c r="G106" s="24">
        <f t="shared" si="22"/>
        <v>2519384.5300000003</v>
      </c>
      <c r="H106" s="24">
        <f t="shared" si="22"/>
        <v>1235695.9100000001</v>
      </c>
      <c r="I106" s="24">
        <f>+I107+I108</f>
        <v>365064.44999999995</v>
      </c>
      <c r="J106" s="24">
        <f>+J107+J108</f>
        <v>773914.3200000001</v>
      </c>
      <c r="K106" s="46">
        <f>SUM(B106:J106)</f>
        <v>13005714.68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1271147.61</v>
      </c>
      <c r="C107" s="24">
        <f>IF(C108=0,+C48+C62+C69+C103-C71,+C48+C62+C69+C103)</f>
        <v>1785994.7400000002</v>
      </c>
      <c r="D107" s="24">
        <f t="shared" si="23"/>
        <v>2045733.3799999997</v>
      </c>
      <c r="E107" s="24">
        <f t="shared" si="23"/>
        <v>1230287.5399999998</v>
      </c>
      <c r="F107" s="24">
        <f t="shared" si="23"/>
        <v>1647043.28</v>
      </c>
      <c r="G107" s="24">
        <f t="shared" si="23"/>
        <v>2469225.6</v>
      </c>
      <c r="H107" s="24">
        <f t="shared" si="23"/>
        <v>1194270.9200000002</v>
      </c>
      <c r="I107" s="24">
        <f t="shared" si="23"/>
        <v>365064.44999999995</v>
      </c>
      <c r="J107" s="24">
        <f t="shared" si="23"/>
        <v>756202.17</v>
      </c>
      <c r="K107" s="46">
        <f>SUM(B107:J107)</f>
        <v>12764969.69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17001.23</v>
      </c>
      <c r="C108" s="24">
        <f>IF(+C57+C104+C109&lt;0,0,(C57+C104+C109))</f>
        <v>0</v>
      </c>
      <c r="D108" s="24">
        <f t="shared" si="24"/>
        <v>18629.45</v>
      </c>
      <c r="E108" s="24">
        <f t="shared" si="24"/>
        <v>39310.2</v>
      </c>
      <c r="F108" s="24">
        <f t="shared" si="24"/>
        <v>56508.04</v>
      </c>
      <c r="G108" s="24">
        <f t="shared" si="24"/>
        <v>50158.93</v>
      </c>
      <c r="H108" s="24">
        <f t="shared" si="24"/>
        <v>41424.990000000005</v>
      </c>
      <c r="I108" s="19">
        <f t="shared" si="24"/>
        <v>0</v>
      </c>
      <c r="J108" s="24">
        <f t="shared" si="24"/>
        <v>17712.15</v>
      </c>
      <c r="K108" s="46">
        <f>SUM(B108:J108)</f>
        <v>240744.99000000002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65">
        <f>IF(C104+C57+C109&lt;0,C104+C57+C71+C109,0)</f>
        <v>-26534.000000000004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>
        <f>SUM(B110:J110)</f>
        <v>-26534.000000000004</v>
      </c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13005714.679999998</v>
      </c>
      <c r="L114" s="52"/>
    </row>
    <row r="115" spans="1:11" ht="18.75" customHeight="1">
      <c r="A115" s="26" t="s">
        <v>70</v>
      </c>
      <c r="B115" s="27">
        <v>172119.57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172119.57</v>
      </c>
    </row>
    <row r="116" spans="1:11" ht="18.75" customHeight="1">
      <c r="A116" s="26" t="s">
        <v>71</v>
      </c>
      <c r="B116" s="27">
        <v>1116029.27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1116029.27</v>
      </c>
    </row>
    <row r="117" spans="1:11" ht="18.75" customHeight="1">
      <c r="A117" s="26" t="s">
        <v>72</v>
      </c>
      <c r="B117" s="38">
        <v>0</v>
      </c>
      <c r="C117" s="27">
        <f>+C106</f>
        <v>1785994.7400000002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1785994.7400000002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1921161.05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1921161.05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143201.78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143201.78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1142637.97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1142637.97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126959.77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126959.77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334365.72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334365.72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617349.38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617349.38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92524.8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92524.8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659311.42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659311.42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696141.32</v>
      </c>
      <c r="H126" s="38">
        <v>0</v>
      </c>
      <c r="I126" s="38">
        <v>0</v>
      </c>
      <c r="J126" s="38">
        <v>0</v>
      </c>
      <c r="K126" s="39">
        <f t="shared" si="25"/>
        <v>696141.32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72738.06</v>
      </c>
      <c r="H127" s="38">
        <v>0</v>
      </c>
      <c r="I127" s="38">
        <v>0</v>
      </c>
      <c r="J127" s="38">
        <v>0</v>
      </c>
      <c r="K127" s="39">
        <f t="shared" si="25"/>
        <v>72738.06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369655.78</v>
      </c>
      <c r="H128" s="38">
        <v>0</v>
      </c>
      <c r="I128" s="38">
        <v>0</v>
      </c>
      <c r="J128" s="38">
        <v>0</v>
      </c>
      <c r="K128" s="39">
        <f t="shared" si="25"/>
        <v>369655.78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360068.87</v>
      </c>
      <c r="H129" s="38">
        <v>0</v>
      </c>
      <c r="I129" s="38">
        <v>0</v>
      </c>
      <c r="J129" s="38">
        <v>0</v>
      </c>
      <c r="K129" s="39">
        <f t="shared" si="25"/>
        <v>360068.87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1020780.51</v>
      </c>
      <c r="H130" s="38">
        <v>0</v>
      </c>
      <c r="I130" s="38">
        <v>0</v>
      </c>
      <c r="J130" s="38">
        <v>0</v>
      </c>
      <c r="K130" s="39">
        <f t="shared" si="25"/>
        <v>1020780.51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440772.9</v>
      </c>
      <c r="I131" s="38">
        <v>0</v>
      </c>
      <c r="J131" s="38">
        <v>0</v>
      </c>
      <c r="K131" s="39">
        <f t="shared" si="25"/>
        <v>440772.9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794923.01</v>
      </c>
      <c r="I132" s="38">
        <v>0</v>
      </c>
      <c r="J132" s="38">
        <v>0</v>
      </c>
      <c r="K132" s="39">
        <f t="shared" si="25"/>
        <v>794923.01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365064.45</v>
      </c>
      <c r="J133" s="38"/>
      <c r="K133" s="39">
        <f t="shared" si="25"/>
        <v>365064.45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773914.31</v>
      </c>
      <c r="K134" s="42">
        <f t="shared" si="25"/>
        <v>773914.31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0.010000000009313226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2018-01-30T11:45:54Z</dcterms:modified>
  <cp:category/>
  <cp:version/>
  <cp:contentType/>
  <cp:contentStatus/>
</cp:coreProperties>
</file>