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<sst xmlns="http://schemas.openxmlformats.org/spreadsheetml/2006/main" count="138" uniqueCount="138">
  <si>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</si>
  <si>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</si>
  <si>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</si>
  <si>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</si>
  <si>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</si>
  <si>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</si>
  <si>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</si>
  <si>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</si>
  <si>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</si>
  <si>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</si>
  <si>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</si>
  <si>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</si>
  <si>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</si>
  <si>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</si>
  <si>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</si>
  <si>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</si>
  <si>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</si>
  <si>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</si>
  <si>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</si>
  <si>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</si>
  <si>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</si>
  <si>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</si>
  <si>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</si>
  <si>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</si>
  <si>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</si>
  <si>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</si>
  <si>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</si>
  <si>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</si>
  <si>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</si>
  <si>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</si>
  <si>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</si>
  <si>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</si>
  <si>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</si>
  <si>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</si>
  <si>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</si>
  <si>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</si>
  <si>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</si>
  <si>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</si>
  <si>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</si>
  <si>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</si>
  <si>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</si>
  <si>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</si>
  <si>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</si>
  <si>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</si>
  <si>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</si>
  <si>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</si>
  <si>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</si>
  <si>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</si>
  <si>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</si>
  <si>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</si>
  <si>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</si>
  <si>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</si>
  <si>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</si>
  <si>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</si>
  <si>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</si>
  <si>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</si>
  <si>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</si>
  <si>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</si>
  <si>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</si>
  <si>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</si>
  <si>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</si>
  <si>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</si>
  <si>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</si>
  <si>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</si>
  <si>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</si>
  <si>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</si>
  <si>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</si>
  <si>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</si>
  <si>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</si>
  <si>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</si>
  <si>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</si>
  <si>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</si>
  <si>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</si>
  <si>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</si>
  <si>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</si>
  <si>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</si>
  <si>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</si>
  <si>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</si>
  <si>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</si>
  <si>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</si>
  <si>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</si>
  <si>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</si>
  <si>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</si>
  <si>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</si>
  <si>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</si>
  <si>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</si>
  <si>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</si>
  <si>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</si>
  <si>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</si>
  <si>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</si>
  <si>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</si>
  <si>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</si>
  <si>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</si>
  <si>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</si>
  <si>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</si>
  <si>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</si>
  <si>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</si>
  <si>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</si>
  <si>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</si>
  <si>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</si>
  <si>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</si>
  <si>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</si>
  <si>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</si>
  <si>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</si>
  <si>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</si>
  <si>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</si>
  <si>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</si>
  <si>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</si>
  <si>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</si>
  <si>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</si>
  <si>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</si>
  <si>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</si>
  <si>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</si>
  <si>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</si>
  <si>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</si>
  <si>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</si>
  <si>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</si>
  <si>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</si>
  <si>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</si>
  <si>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</si>
  <si>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</si>
  <si>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</si>
  <si>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</si>
  <si>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</si>
  <si>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</si>
  <si>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</si>
  <si>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</si>
  <si>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</si>
  <si>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</si>
  <si>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</si>
  <si>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</si>
  <si>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</si>
  <si>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</si>
  <si>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</si>
  <si>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</si>
  <si>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</si>
  <si>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</si>
  <si>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18/01/18 - VENCIMENTO 26/01/18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</si>
</sst>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B14" sqref="B14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531155</v>
      </c>
      <c r="C7" s="9">
        <f t="shared" si="0"/>
        <v>729815</v>
      </c>
      <c r="D7" s="9">
        <f t="shared" si="0"/>
        <v>757179</v>
      </c>
      <c r="E7" s="9">
        <f t="shared" si="0"/>
        <v>485446</v>
      </c>
      <c r="F7" s="9">
        <f t="shared" si="0"/>
        <v>654872</v>
      </c>
      <c r="G7" s="9">
        <f t="shared" si="0"/>
        <v>1097810</v>
      </c>
      <c r="H7" s="9">
        <f t="shared" si="0"/>
        <v>479495</v>
      </c>
      <c r="I7" s="9">
        <f t="shared" si="0"/>
        <v>116551</v>
      </c>
      <c r="J7" s="9">
        <f t="shared" si="0"/>
        <v>283775</v>
      </c>
      <c r="K7" s="9">
        <f t="shared" si="0"/>
        <v>5136098</v>
      </c>
      <c r="L7" s="50"/>
    </row>
    <row r="8" spans="1:11" ht="17.25" customHeight="1">
      <c r="A8" s="10" t="s">
        <v>97</v>
      </c>
      <c r="B8" s="11">
        <f>B9+B12+B16</f>
        <v>286075</v>
      </c>
      <c r="C8" s="11">
        <f aca="true" t="shared" si="1" ref="C8:J8">C9+C12+C16</f>
        <v>393334</v>
      </c>
      <c r="D8" s="11">
        <f t="shared" si="1"/>
        <v>383320</v>
      </c>
      <c r="E8" s="11">
        <f t="shared" si="1"/>
        <v>256776</v>
      </c>
      <c r="F8" s="11">
        <f t="shared" si="1"/>
        <v>341094</v>
      </c>
      <c r="G8" s="11">
        <f t="shared" si="1"/>
        <v>551833</v>
      </c>
      <c r="H8" s="11">
        <f t="shared" si="1"/>
        <v>275443</v>
      </c>
      <c r="I8" s="11">
        <f t="shared" si="1"/>
        <v>56787</v>
      </c>
      <c r="J8" s="11">
        <f t="shared" si="1"/>
        <v>146209</v>
      </c>
      <c r="K8" s="11">
        <f>SUM(B8:J8)</f>
        <v>2690871</v>
      </c>
    </row>
    <row r="9" spans="1:11" ht="17.25" customHeight="1">
      <c r="A9" s="15" t="s">
        <v>16</v>
      </c>
      <c r="B9" s="13">
        <f>+B10+B11</f>
        <v>38090</v>
      </c>
      <c r="C9" s="13">
        <f aca="true" t="shared" si="2" ref="C9:J9">+C10+C11</f>
        <v>66203</v>
      </c>
      <c r="D9" s="13">
        <f t="shared" si="2"/>
        <v>47444</v>
      </c>
      <c r="E9" s="13">
        <f t="shared" si="2"/>
        <v>37943</v>
      </c>
      <c r="F9" s="13">
        <f t="shared" si="2"/>
        <v>41272</v>
      </c>
      <c r="G9" s="13">
        <f t="shared" si="2"/>
        <v>48970</v>
      </c>
      <c r="H9" s="13">
        <f t="shared" si="2"/>
        <v>46153</v>
      </c>
      <c r="I9" s="13">
        <f t="shared" si="2"/>
        <v>8775</v>
      </c>
      <c r="J9" s="13">
        <f t="shared" si="2"/>
        <v>16519</v>
      </c>
      <c r="K9" s="11">
        <f>SUM(B9:J9)</f>
        <v>351369</v>
      </c>
    </row>
    <row r="10" spans="1:11" ht="17.25" customHeight="1">
      <c r="A10" s="29" t="s">
        <v>17</v>
      </c>
      <c r="B10" s="13">
        <v>38090</v>
      </c>
      <c r="C10" s="13">
        <v>66203</v>
      </c>
      <c r="D10" s="13">
        <v>47444</v>
      </c>
      <c r="E10" s="13">
        <v>37943</v>
      </c>
      <c r="F10" s="13">
        <v>41272</v>
      </c>
      <c r="G10" s="13">
        <v>48970</v>
      </c>
      <c r="H10" s="13">
        <v>46153</v>
      </c>
      <c r="I10" s="13">
        <v>8775</v>
      </c>
      <c r="J10" s="13">
        <v>16519</v>
      </c>
      <c r="K10" s="11">
        <f>SUM(B10:J10)</f>
        <v>351369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234094</v>
      </c>
      <c r="C12" s="17">
        <f t="shared" si="3"/>
        <v>307375</v>
      </c>
      <c r="D12" s="17">
        <f t="shared" si="3"/>
        <v>315849</v>
      </c>
      <c r="E12" s="17">
        <f t="shared" si="3"/>
        <v>206454</v>
      </c>
      <c r="F12" s="17">
        <f t="shared" si="3"/>
        <v>281126</v>
      </c>
      <c r="G12" s="17">
        <f t="shared" si="3"/>
        <v>470802</v>
      </c>
      <c r="H12" s="17">
        <f t="shared" si="3"/>
        <v>216786</v>
      </c>
      <c r="I12" s="17">
        <f t="shared" si="3"/>
        <v>44703</v>
      </c>
      <c r="J12" s="17">
        <f t="shared" si="3"/>
        <v>122172</v>
      </c>
      <c r="K12" s="11">
        <f aca="true" t="shared" si="4" ref="K12:K27">SUM(B12:J12)</f>
        <v>2199361</v>
      </c>
    </row>
    <row r="13" spans="1:13" ht="17.25" customHeight="1">
      <c r="A13" s="14" t="s">
        <v>19</v>
      </c>
      <c r="B13" s="13">
        <v>119622</v>
      </c>
      <c r="C13" s="13">
        <v>165419</v>
      </c>
      <c r="D13" s="13">
        <v>171698</v>
      </c>
      <c r="E13" s="13">
        <v>111869</v>
      </c>
      <c r="F13" s="13">
        <v>150613</v>
      </c>
      <c r="G13" s="13">
        <v>238799</v>
      </c>
      <c r="H13" s="13">
        <v>110284</v>
      </c>
      <c r="I13" s="13">
        <v>26458</v>
      </c>
      <c r="J13" s="13">
        <v>66721</v>
      </c>
      <c r="K13" s="11">
        <f t="shared" si="4"/>
        <v>1161483</v>
      </c>
      <c r="L13" s="50"/>
      <c r="M13" s="51"/>
    </row>
    <row r="14" spans="1:12" ht="17.25" customHeight="1">
      <c r="A14" s="14" t="s">
        <v>20</v>
      </c>
      <c r="B14" s="13">
        <v>112605</v>
      </c>
      <c r="C14" s="13">
        <v>139256</v>
      </c>
      <c r="D14" s="13">
        <v>142279</v>
      </c>
      <c r="E14" s="13">
        <v>92805</v>
      </c>
      <c r="F14" s="13">
        <v>128655</v>
      </c>
      <c r="G14" s="13">
        <v>229024</v>
      </c>
      <c r="H14" s="13">
        <v>103673</v>
      </c>
      <c r="I14" s="13">
        <v>17768</v>
      </c>
      <c r="J14" s="13">
        <v>54956</v>
      </c>
      <c r="K14" s="11">
        <f t="shared" si="4"/>
        <v>1021021</v>
      </c>
      <c r="L14" s="50"/>
    </row>
    <row r="15" spans="1:11" ht="17.25" customHeight="1">
      <c r="A15" s="14" t="s">
        <v>21</v>
      </c>
      <c r="B15" s="13">
        <v>1867</v>
      </c>
      <c r="C15" s="13">
        <v>2700</v>
      </c>
      <c r="D15" s="13">
        <v>1872</v>
      </c>
      <c r="E15" s="13">
        <v>1780</v>
      </c>
      <c r="F15" s="13">
        <v>1858</v>
      </c>
      <c r="G15" s="13">
        <v>2979</v>
      </c>
      <c r="H15" s="13">
        <v>2829</v>
      </c>
      <c r="I15" s="13">
        <v>477</v>
      </c>
      <c r="J15" s="13">
        <v>495</v>
      </c>
      <c r="K15" s="11">
        <f t="shared" si="4"/>
        <v>16857</v>
      </c>
    </row>
    <row r="16" spans="1:11" ht="17.25" customHeight="1">
      <c r="A16" s="15" t="s">
        <v>93</v>
      </c>
      <c r="B16" s="13">
        <f>B17+B18+B19</f>
        <v>13891</v>
      </c>
      <c r="C16" s="13">
        <f aca="true" t="shared" si="5" ref="C16:J16">C17+C18+C19</f>
        <v>19756</v>
      </c>
      <c r="D16" s="13">
        <f t="shared" si="5"/>
        <v>20027</v>
      </c>
      <c r="E16" s="13">
        <f t="shared" si="5"/>
        <v>12379</v>
      </c>
      <c r="F16" s="13">
        <f t="shared" si="5"/>
        <v>18696</v>
      </c>
      <c r="G16" s="13">
        <f t="shared" si="5"/>
        <v>32061</v>
      </c>
      <c r="H16" s="13">
        <f t="shared" si="5"/>
        <v>12504</v>
      </c>
      <c r="I16" s="13">
        <f t="shared" si="5"/>
        <v>3309</v>
      </c>
      <c r="J16" s="13">
        <f t="shared" si="5"/>
        <v>7518</v>
      </c>
      <c r="K16" s="11">
        <f t="shared" si="4"/>
        <v>140141</v>
      </c>
    </row>
    <row r="17" spans="1:11" ht="17.25" customHeight="1">
      <c r="A17" s="14" t="s">
        <v>94</v>
      </c>
      <c r="B17" s="13">
        <v>13797</v>
      </c>
      <c r="C17" s="13">
        <v>19663</v>
      </c>
      <c r="D17" s="13">
        <v>19932</v>
      </c>
      <c r="E17" s="13">
        <v>12326</v>
      </c>
      <c r="F17" s="13">
        <v>18588</v>
      </c>
      <c r="G17" s="13">
        <v>31903</v>
      </c>
      <c r="H17" s="13">
        <v>12433</v>
      </c>
      <c r="I17" s="13">
        <v>3296</v>
      </c>
      <c r="J17" s="13">
        <v>7489</v>
      </c>
      <c r="K17" s="11">
        <f t="shared" si="4"/>
        <v>139427</v>
      </c>
    </row>
    <row r="18" spans="1:11" ht="17.25" customHeight="1">
      <c r="A18" s="14" t="s">
        <v>95</v>
      </c>
      <c r="B18" s="13">
        <v>78</v>
      </c>
      <c r="C18" s="13">
        <v>79</v>
      </c>
      <c r="D18" s="13">
        <v>84</v>
      </c>
      <c r="E18" s="13">
        <v>38</v>
      </c>
      <c r="F18" s="13">
        <v>96</v>
      </c>
      <c r="G18" s="13">
        <v>130</v>
      </c>
      <c r="H18" s="13">
        <v>59</v>
      </c>
      <c r="I18" s="13">
        <v>13</v>
      </c>
      <c r="J18" s="13">
        <v>25</v>
      </c>
      <c r="K18" s="11">
        <f t="shared" si="4"/>
        <v>602</v>
      </c>
    </row>
    <row r="19" spans="1:11" ht="17.25" customHeight="1">
      <c r="A19" s="14" t="s">
        <v>96</v>
      </c>
      <c r="B19" s="13">
        <v>16</v>
      </c>
      <c r="C19" s="13">
        <v>14</v>
      </c>
      <c r="D19" s="13">
        <v>11</v>
      </c>
      <c r="E19" s="13">
        <v>15</v>
      </c>
      <c r="F19" s="13">
        <v>12</v>
      </c>
      <c r="G19" s="13">
        <v>28</v>
      </c>
      <c r="H19" s="13">
        <v>12</v>
      </c>
      <c r="I19" s="13">
        <v>0</v>
      </c>
      <c r="J19" s="13">
        <v>4</v>
      </c>
      <c r="K19" s="11">
        <f t="shared" si="4"/>
        <v>112</v>
      </c>
    </row>
    <row r="20" spans="1:11" ht="17.25" customHeight="1">
      <c r="A20" s="16" t="s">
        <v>22</v>
      </c>
      <c r="B20" s="11">
        <f>+B21+B22+B23</f>
        <v>180854</v>
      </c>
      <c r="C20" s="11">
        <f aca="true" t="shared" si="6" ref="C20:J20">+C21+C22+C23</f>
        <v>237589</v>
      </c>
      <c r="D20" s="11">
        <f t="shared" si="6"/>
        <v>261099</v>
      </c>
      <c r="E20" s="11">
        <f t="shared" si="6"/>
        <v>160644</v>
      </c>
      <c r="F20" s="11">
        <f t="shared" si="6"/>
        <v>236378</v>
      </c>
      <c r="G20" s="11">
        <f t="shared" si="6"/>
        <v>441386</v>
      </c>
      <c r="H20" s="11">
        <f t="shared" si="6"/>
        <v>147143</v>
      </c>
      <c r="I20" s="11">
        <f t="shared" si="6"/>
        <v>39452</v>
      </c>
      <c r="J20" s="11">
        <f t="shared" si="6"/>
        <v>92195</v>
      </c>
      <c r="K20" s="11">
        <f t="shared" si="4"/>
        <v>1796740</v>
      </c>
    </row>
    <row r="21" spans="1:12" ht="17.25" customHeight="1">
      <c r="A21" s="12" t="s">
        <v>23</v>
      </c>
      <c r="B21" s="13">
        <v>100287</v>
      </c>
      <c r="C21" s="13">
        <v>137515</v>
      </c>
      <c r="D21" s="13">
        <v>149595</v>
      </c>
      <c r="E21" s="13">
        <v>92875</v>
      </c>
      <c r="F21" s="13">
        <v>137478</v>
      </c>
      <c r="G21" s="13">
        <v>238814</v>
      </c>
      <c r="H21" s="13">
        <v>84043</v>
      </c>
      <c r="I21" s="13">
        <v>24525</v>
      </c>
      <c r="J21" s="13">
        <v>53785</v>
      </c>
      <c r="K21" s="11">
        <f t="shared" si="4"/>
        <v>1018917</v>
      </c>
      <c r="L21" s="50"/>
    </row>
    <row r="22" spans="1:12" ht="17.25" customHeight="1">
      <c r="A22" s="12" t="s">
        <v>24</v>
      </c>
      <c r="B22" s="13">
        <v>79589</v>
      </c>
      <c r="C22" s="13">
        <v>98713</v>
      </c>
      <c r="D22" s="13">
        <v>110559</v>
      </c>
      <c r="E22" s="13">
        <v>66944</v>
      </c>
      <c r="F22" s="13">
        <v>97890</v>
      </c>
      <c r="G22" s="13">
        <v>200766</v>
      </c>
      <c r="H22" s="13">
        <v>61996</v>
      </c>
      <c r="I22" s="13">
        <v>14718</v>
      </c>
      <c r="J22" s="13">
        <v>38117</v>
      </c>
      <c r="K22" s="11">
        <f t="shared" si="4"/>
        <v>769292</v>
      </c>
      <c r="L22" s="50"/>
    </row>
    <row r="23" spans="1:11" ht="17.25" customHeight="1">
      <c r="A23" s="12" t="s">
        <v>25</v>
      </c>
      <c r="B23" s="13">
        <v>978</v>
      </c>
      <c r="C23" s="13">
        <v>1361</v>
      </c>
      <c r="D23" s="13">
        <v>945</v>
      </c>
      <c r="E23" s="13">
        <v>825</v>
      </c>
      <c r="F23" s="13">
        <v>1010</v>
      </c>
      <c r="G23" s="13">
        <v>1806</v>
      </c>
      <c r="H23" s="13">
        <v>1104</v>
      </c>
      <c r="I23" s="13">
        <v>209</v>
      </c>
      <c r="J23" s="13">
        <v>293</v>
      </c>
      <c r="K23" s="11">
        <f t="shared" si="4"/>
        <v>8531</v>
      </c>
    </row>
    <row r="24" spans="1:11" ht="17.25" customHeight="1">
      <c r="A24" s="16" t="s">
        <v>26</v>
      </c>
      <c r="B24" s="13">
        <f>+B25+B26</f>
        <v>64226</v>
      </c>
      <c r="C24" s="13">
        <f aca="true" t="shared" si="7" ref="C24:J24">+C25+C26</f>
        <v>98892</v>
      </c>
      <c r="D24" s="13">
        <f t="shared" si="7"/>
        <v>112760</v>
      </c>
      <c r="E24" s="13">
        <f t="shared" si="7"/>
        <v>68026</v>
      </c>
      <c r="F24" s="13">
        <f t="shared" si="7"/>
        <v>77400</v>
      </c>
      <c r="G24" s="13">
        <f t="shared" si="7"/>
        <v>104591</v>
      </c>
      <c r="H24" s="13">
        <f t="shared" si="7"/>
        <v>53426</v>
      </c>
      <c r="I24" s="13">
        <f t="shared" si="7"/>
        <v>20312</v>
      </c>
      <c r="J24" s="13">
        <f t="shared" si="7"/>
        <v>45371</v>
      </c>
      <c r="K24" s="11">
        <f t="shared" si="4"/>
        <v>645004</v>
      </c>
    </row>
    <row r="25" spans="1:12" ht="17.25" customHeight="1">
      <c r="A25" s="12" t="s">
        <v>115</v>
      </c>
      <c r="B25" s="13">
        <v>64223</v>
      </c>
      <c r="C25" s="13">
        <v>98887</v>
      </c>
      <c r="D25" s="13">
        <v>112754</v>
      </c>
      <c r="E25" s="13">
        <v>68020</v>
      </c>
      <c r="F25" s="13">
        <v>77389</v>
      </c>
      <c r="G25" s="13">
        <v>104584</v>
      </c>
      <c r="H25" s="13">
        <v>53415</v>
      </c>
      <c r="I25" s="13">
        <v>20312</v>
      </c>
      <c r="J25" s="13">
        <v>45368</v>
      </c>
      <c r="K25" s="11">
        <f t="shared" si="4"/>
        <v>644952</v>
      </c>
      <c r="L25" s="50"/>
    </row>
    <row r="26" spans="1:12" ht="17.25" customHeight="1">
      <c r="A26" s="12" t="s">
        <v>116</v>
      </c>
      <c r="B26" s="13">
        <v>3</v>
      </c>
      <c r="C26" s="13">
        <v>5</v>
      </c>
      <c r="D26" s="13">
        <v>6</v>
      </c>
      <c r="E26" s="13">
        <v>6</v>
      </c>
      <c r="F26" s="13">
        <v>11</v>
      </c>
      <c r="G26" s="13">
        <v>7</v>
      </c>
      <c r="H26" s="13">
        <v>11</v>
      </c>
      <c r="I26" s="13">
        <v>0</v>
      </c>
      <c r="J26" s="13">
        <v>3</v>
      </c>
      <c r="K26" s="11">
        <f t="shared" si="4"/>
        <v>52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3483</v>
      </c>
      <c r="I27" s="11">
        <v>0</v>
      </c>
      <c r="J27" s="11">
        <v>0</v>
      </c>
      <c r="K27" s="11">
        <f t="shared" si="4"/>
        <v>3483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22076.29</v>
      </c>
      <c r="I35" s="19">
        <v>0</v>
      </c>
      <c r="J35" s="19">
        <v>0</v>
      </c>
      <c r="K35" s="23">
        <f>SUM(B35:J35)</f>
        <v>22076.29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1538372.15</v>
      </c>
      <c r="C47" s="22">
        <f aca="true" t="shared" si="12" ref="C47:H47">+C48+C57</f>
        <v>2362502.8000000003</v>
      </c>
      <c r="D47" s="22">
        <f t="shared" si="12"/>
        <v>2755612.32</v>
      </c>
      <c r="E47" s="22">
        <f t="shared" si="12"/>
        <v>1511482.13</v>
      </c>
      <c r="F47" s="22">
        <f t="shared" si="12"/>
        <v>2011257.83</v>
      </c>
      <c r="G47" s="22">
        <f t="shared" si="12"/>
        <v>2840949.34</v>
      </c>
      <c r="H47" s="22">
        <f t="shared" si="12"/>
        <v>1450755.52</v>
      </c>
      <c r="I47" s="22">
        <f>+I48+I57</f>
        <v>566734.34</v>
      </c>
      <c r="J47" s="22">
        <f>+J48+J57</f>
        <v>891766.78</v>
      </c>
      <c r="K47" s="22">
        <f>SUM(B47:J47)</f>
        <v>15929433.209999999</v>
      </c>
    </row>
    <row r="48" spans="1:11" ht="17.25" customHeight="1">
      <c r="A48" s="16" t="s">
        <v>108</v>
      </c>
      <c r="B48" s="23">
        <f>SUM(B49:B56)</f>
        <v>1520698.5599999998</v>
      </c>
      <c r="C48" s="23">
        <f aca="true" t="shared" si="13" ref="C48:J48">SUM(C49:C56)</f>
        <v>2337530.3600000003</v>
      </c>
      <c r="D48" s="23">
        <f t="shared" si="13"/>
        <v>2730337.21</v>
      </c>
      <c r="E48" s="23">
        <f t="shared" si="13"/>
        <v>1488531.2899999998</v>
      </c>
      <c r="F48" s="23">
        <f t="shared" si="13"/>
        <v>1987906.5</v>
      </c>
      <c r="G48" s="23">
        <f t="shared" si="13"/>
        <v>2812005.29</v>
      </c>
      <c r="H48" s="23">
        <f t="shared" si="13"/>
        <v>1430376.03</v>
      </c>
      <c r="I48" s="23">
        <f t="shared" si="13"/>
        <v>566734.34</v>
      </c>
      <c r="J48" s="23">
        <f t="shared" si="13"/>
        <v>877889.9400000001</v>
      </c>
      <c r="K48" s="23">
        <f aca="true" t="shared" si="14" ref="K48:K57">SUM(B48:J48)</f>
        <v>15752009.52</v>
      </c>
    </row>
    <row r="49" spans="1:11" ht="17.25" customHeight="1">
      <c r="A49" s="34" t="s">
        <v>43</v>
      </c>
      <c r="B49" s="23">
        <f aca="true" t="shared" si="15" ref="B49:H49">ROUND(B30*B7,2)</f>
        <v>1519156.42</v>
      </c>
      <c r="C49" s="23">
        <f t="shared" si="15"/>
        <v>2330153.33</v>
      </c>
      <c r="D49" s="23">
        <f t="shared" si="15"/>
        <v>2727737.35</v>
      </c>
      <c r="E49" s="23">
        <f t="shared" si="15"/>
        <v>1487309.45</v>
      </c>
      <c r="F49" s="23">
        <f t="shared" si="15"/>
        <v>1985702.88</v>
      </c>
      <c r="G49" s="23">
        <f t="shared" si="15"/>
        <v>2808856.67</v>
      </c>
      <c r="H49" s="23">
        <f t="shared" si="15"/>
        <v>1406790.38</v>
      </c>
      <c r="I49" s="23">
        <f>ROUND(I30*I7,2)</f>
        <v>565668.62</v>
      </c>
      <c r="J49" s="23">
        <f>ROUND(J30*J7,2)</f>
        <v>875672.9</v>
      </c>
      <c r="K49" s="23">
        <f t="shared" si="14"/>
        <v>15707048</v>
      </c>
    </row>
    <row r="50" spans="1:11" ht="17.25" customHeight="1">
      <c r="A50" s="34" t="s">
        <v>44</v>
      </c>
      <c r="B50" s="19">
        <v>0</v>
      </c>
      <c r="C50" s="23">
        <f>ROUND(C31*C7,2)</f>
        <v>5179.4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5179.4</v>
      </c>
    </row>
    <row r="51" spans="1:11" ht="17.25" customHeight="1">
      <c r="A51" s="64" t="s">
        <v>104</v>
      </c>
      <c r="B51" s="65">
        <f aca="true" t="shared" si="16" ref="B51:H51">ROUND(B32*B7,2)</f>
        <v>-2549.54</v>
      </c>
      <c r="C51" s="65">
        <f t="shared" si="16"/>
        <v>-3576.09</v>
      </c>
      <c r="D51" s="65">
        <f t="shared" si="16"/>
        <v>-3785.9</v>
      </c>
      <c r="E51" s="65">
        <f t="shared" si="16"/>
        <v>-2223.56</v>
      </c>
      <c r="F51" s="65">
        <f t="shared" si="16"/>
        <v>-3077.9</v>
      </c>
      <c r="G51" s="65">
        <f t="shared" si="16"/>
        <v>-4281.46</v>
      </c>
      <c r="H51" s="65">
        <f t="shared" si="16"/>
        <v>-2205.68</v>
      </c>
      <c r="I51" s="19">
        <v>0</v>
      </c>
      <c r="J51" s="19">
        <v>0</v>
      </c>
      <c r="K51" s="65">
        <f>SUM(B51:J51)</f>
        <v>-21700.13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22076.29</v>
      </c>
      <c r="I53" s="31">
        <f>+I35</f>
        <v>0</v>
      </c>
      <c r="J53" s="31">
        <f>+J35</f>
        <v>0</v>
      </c>
      <c r="K53" s="23">
        <f t="shared" si="14"/>
        <v>22076.29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28944.05</v>
      </c>
      <c r="H57" s="36">
        <v>20379.49</v>
      </c>
      <c r="I57" s="19">
        <v>0</v>
      </c>
      <c r="J57" s="36">
        <v>13876.84</v>
      </c>
      <c r="K57" s="36">
        <f t="shared" si="14"/>
        <v>177423.68999999997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-227452.90000000002</v>
      </c>
      <c r="C61" s="35">
        <f t="shared" si="17"/>
        <v>-295295.87000000005</v>
      </c>
      <c r="D61" s="35">
        <f t="shared" si="17"/>
        <v>-236184.53</v>
      </c>
      <c r="E61" s="35">
        <f t="shared" si="17"/>
        <v>-276486.26</v>
      </c>
      <c r="F61" s="35">
        <f t="shared" si="17"/>
        <v>-263957.16</v>
      </c>
      <c r="G61" s="35">
        <f t="shared" si="17"/>
        <v>-296186.39</v>
      </c>
      <c r="H61" s="35">
        <f t="shared" si="17"/>
        <v>-198931.05</v>
      </c>
      <c r="I61" s="35">
        <f t="shared" si="17"/>
        <v>-102526.62</v>
      </c>
      <c r="J61" s="35">
        <f t="shared" si="17"/>
        <v>-76453.62</v>
      </c>
      <c r="K61" s="35">
        <f>SUM(B61:J61)</f>
        <v>-1973474.4</v>
      </c>
    </row>
    <row r="62" spans="1:11" ht="18.75" customHeight="1">
      <c r="A62" s="16" t="s">
        <v>74</v>
      </c>
      <c r="B62" s="35">
        <f aca="true" t="shared" si="18" ref="B62:J62">B63+B64+B65+B66+B67+B68</f>
        <v>-211941.95</v>
      </c>
      <c r="C62" s="35">
        <f t="shared" si="18"/>
        <v>-273171.84</v>
      </c>
      <c r="D62" s="35">
        <f t="shared" si="18"/>
        <v>-215196.57</v>
      </c>
      <c r="E62" s="35">
        <f t="shared" si="18"/>
        <v>-261521.5</v>
      </c>
      <c r="F62" s="35">
        <f t="shared" si="18"/>
        <v>-242386.03</v>
      </c>
      <c r="G62" s="35">
        <f t="shared" si="18"/>
        <v>-263936.66000000003</v>
      </c>
      <c r="H62" s="35">
        <f t="shared" si="18"/>
        <v>-184612</v>
      </c>
      <c r="I62" s="35">
        <f t="shared" si="18"/>
        <v>-35100</v>
      </c>
      <c r="J62" s="35">
        <f t="shared" si="18"/>
        <v>-66076</v>
      </c>
      <c r="K62" s="35">
        <f aca="true" t="shared" si="19" ref="K62:K91">SUM(B62:J62)</f>
        <v>-1753942.5500000003</v>
      </c>
    </row>
    <row r="63" spans="1:11" ht="18.75" customHeight="1">
      <c r="A63" s="12" t="s">
        <v>75</v>
      </c>
      <c r="B63" s="35">
        <f>-ROUND(B9*$D$3,2)</f>
        <v>-152360</v>
      </c>
      <c r="C63" s="35">
        <f aca="true" t="shared" si="20" ref="C63:J63">-ROUND(C9*$D$3,2)</f>
        <v>-264812</v>
      </c>
      <c r="D63" s="35">
        <f t="shared" si="20"/>
        <v>-189776</v>
      </c>
      <c r="E63" s="35">
        <f t="shared" si="20"/>
        <v>-151772</v>
      </c>
      <c r="F63" s="35">
        <f t="shared" si="20"/>
        <v>-165088</v>
      </c>
      <c r="G63" s="35">
        <f t="shared" si="20"/>
        <v>-195880</v>
      </c>
      <c r="H63" s="35">
        <f t="shared" si="20"/>
        <v>-184612</v>
      </c>
      <c r="I63" s="35">
        <f t="shared" si="20"/>
        <v>-35100</v>
      </c>
      <c r="J63" s="35">
        <f t="shared" si="20"/>
        <v>-66076</v>
      </c>
      <c r="K63" s="35">
        <f t="shared" si="19"/>
        <v>-1405476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-1076</v>
      </c>
      <c r="C65" s="35">
        <v>-396</v>
      </c>
      <c r="D65" s="35">
        <v>-316</v>
      </c>
      <c r="E65" s="35">
        <v>-752</v>
      </c>
      <c r="F65" s="35">
        <v>-416</v>
      </c>
      <c r="G65" s="35">
        <v>-376</v>
      </c>
      <c r="H65" s="19">
        <v>0</v>
      </c>
      <c r="I65" s="19">
        <v>0</v>
      </c>
      <c r="J65" s="19">
        <v>0</v>
      </c>
      <c r="K65" s="35">
        <f t="shared" si="19"/>
        <v>-3332</v>
      </c>
    </row>
    <row r="66" spans="1:11" ht="18.75" customHeight="1">
      <c r="A66" s="12" t="s">
        <v>105</v>
      </c>
      <c r="B66" s="35">
        <v>-9784</v>
      </c>
      <c r="C66" s="35">
        <v>-3332</v>
      </c>
      <c r="D66" s="35">
        <v>-2484</v>
      </c>
      <c r="E66" s="35">
        <v>-5948</v>
      </c>
      <c r="F66" s="35">
        <v>-2380</v>
      </c>
      <c r="G66" s="35">
        <v>-2912</v>
      </c>
      <c r="H66" s="19">
        <v>0</v>
      </c>
      <c r="I66" s="19">
        <v>0</v>
      </c>
      <c r="J66" s="19">
        <v>0</v>
      </c>
      <c r="K66" s="35">
        <f t="shared" si="19"/>
        <v>-26840</v>
      </c>
    </row>
    <row r="67" spans="1:11" ht="18.75" customHeight="1">
      <c r="A67" s="12" t="s">
        <v>52</v>
      </c>
      <c r="B67" s="35">
        <v>-48721.95</v>
      </c>
      <c r="C67" s="35">
        <v>-4631.84</v>
      </c>
      <c r="D67" s="35">
        <v>-22620.57</v>
      </c>
      <c r="E67" s="35">
        <v>-103049.5</v>
      </c>
      <c r="F67" s="35">
        <v>-74502.03</v>
      </c>
      <c r="G67" s="35">
        <v>-64768.66</v>
      </c>
      <c r="H67" s="19">
        <v>0</v>
      </c>
      <c r="I67" s="19">
        <v>0</v>
      </c>
      <c r="J67" s="19">
        <v>0</v>
      </c>
      <c r="K67" s="35">
        <f t="shared" si="19"/>
        <v>-318294.55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1310919.25</v>
      </c>
      <c r="C106" s="24">
        <f t="shared" si="22"/>
        <v>2067206.9300000002</v>
      </c>
      <c r="D106" s="24">
        <f t="shared" si="22"/>
        <v>2519427.79</v>
      </c>
      <c r="E106" s="24">
        <f t="shared" si="22"/>
        <v>1234995.8699999999</v>
      </c>
      <c r="F106" s="24">
        <f t="shared" si="22"/>
        <v>1747300.6700000002</v>
      </c>
      <c r="G106" s="24">
        <f t="shared" si="22"/>
        <v>2544762.9499999997</v>
      </c>
      <c r="H106" s="24">
        <f t="shared" si="22"/>
        <v>1251824.47</v>
      </c>
      <c r="I106" s="24">
        <f>+I107+I108</f>
        <v>464207.72</v>
      </c>
      <c r="J106" s="24">
        <f>+J107+J108</f>
        <v>815313.16</v>
      </c>
      <c r="K106" s="46">
        <f>SUM(B106:J106)</f>
        <v>13955958.810000002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1293245.66</v>
      </c>
      <c r="C107" s="24">
        <f t="shared" si="23"/>
        <v>2042234.4900000002</v>
      </c>
      <c r="D107" s="24">
        <f t="shared" si="23"/>
        <v>2494152.68</v>
      </c>
      <c r="E107" s="24">
        <f t="shared" si="23"/>
        <v>1212045.0299999998</v>
      </c>
      <c r="F107" s="24">
        <f t="shared" si="23"/>
        <v>1723949.34</v>
      </c>
      <c r="G107" s="24">
        <f t="shared" si="23"/>
        <v>2515818.9</v>
      </c>
      <c r="H107" s="24">
        <f t="shared" si="23"/>
        <v>1231444.98</v>
      </c>
      <c r="I107" s="24">
        <f t="shared" si="23"/>
        <v>464207.72</v>
      </c>
      <c r="J107" s="24">
        <f t="shared" si="23"/>
        <v>801436.3200000001</v>
      </c>
      <c r="K107" s="46">
        <f>SUM(B107:J107)</f>
        <v>13778535.120000001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28944.05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177423.68999999997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13955958.790000001</v>
      </c>
      <c r="L114" s="52"/>
    </row>
    <row r="115" spans="1:11" ht="18.75" customHeight="1">
      <c r="A115" s="26" t="s">
        <v>70</v>
      </c>
      <c r="B115" s="27">
        <v>173099.05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173099.05</v>
      </c>
    </row>
    <row r="116" spans="1:11" ht="18.75" customHeight="1">
      <c r="A116" s="26" t="s">
        <v>71</v>
      </c>
      <c r="B116" s="27">
        <v>1137820.19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1137820.19</v>
      </c>
    </row>
    <row r="117" spans="1:11" ht="18.75" customHeight="1">
      <c r="A117" s="26" t="s">
        <v>72</v>
      </c>
      <c r="B117" s="38">
        <v>0</v>
      </c>
      <c r="C117" s="27">
        <f>+C106</f>
        <v>2067206.9300000002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2067206.9300000002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2344836.65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2344836.65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174591.14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174591.14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1111496.29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1111496.29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123499.58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123499.58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330375.17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330375.17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631210.68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631210.68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88204.92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88204.92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697509.9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697509.9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733600.26</v>
      </c>
      <c r="H126" s="38">
        <v>0</v>
      </c>
      <c r="I126" s="38">
        <v>0</v>
      </c>
      <c r="J126" s="38">
        <v>0</v>
      </c>
      <c r="K126" s="39">
        <f t="shared" si="25"/>
        <v>733600.26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60030.88</v>
      </c>
      <c r="H127" s="38">
        <v>0</v>
      </c>
      <c r="I127" s="38">
        <v>0</v>
      </c>
      <c r="J127" s="38">
        <v>0</v>
      </c>
      <c r="K127" s="39">
        <f t="shared" si="25"/>
        <v>60030.88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357215.08</v>
      </c>
      <c r="H128" s="38">
        <v>0</v>
      </c>
      <c r="I128" s="38">
        <v>0</v>
      </c>
      <c r="J128" s="38">
        <v>0</v>
      </c>
      <c r="K128" s="39">
        <f t="shared" si="25"/>
        <v>357215.08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365447.34</v>
      </c>
      <c r="H129" s="38">
        <v>0</v>
      </c>
      <c r="I129" s="38">
        <v>0</v>
      </c>
      <c r="J129" s="38">
        <v>0</v>
      </c>
      <c r="K129" s="39">
        <f t="shared" si="25"/>
        <v>365447.34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1028469.38</v>
      </c>
      <c r="H130" s="38">
        <v>0</v>
      </c>
      <c r="I130" s="38">
        <v>0</v>
      </c>
      <c r="J130" s="38">
        <v>0</v>
      </c>
      <c r="K130" s="39">
        <f t="shared" si="25"/>
        <v>1028469.38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460994.27</v>
      </c>
      <c r="I131" s="38">
        <v>0</v>
      </c>
      <c r="J131" s="38">
        <v>0</v>
      </c>
      <c r="K131" s="39">
        <f t="shared" si="25"/>
        <v>460994.27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790830.2</v>
      </c>
      <c r="I132" s="38">
        <v>0</v>
      </c>
      <c r="J132" s="38">
        <v>0</v>
      </c>
      <c r="K132" s="39">
        <f t="shared" si="25"/>
        <v>790830.2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464207.72</v>
      </c>
      <c r="J133" s="38"/>
      <c r="K133" s="39">
        <f t="shared" si="25"/>
        <v>464207.72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815313.16</v>
      </c>
      <c r="K134" s="42">
        <f t="shared" si="25"/>
        <v>815313.16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2018-01-29T18:08:48Z</dcterms:modified>
  <cp:category/>
  <cp:version/>
  <cp:contentType/>
  <cp:contentStatus/>
</cp:coreProperties>
</file>