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<sst xmlns="http://schemas.openxmlformats.org/spreadsheetml/2006/main" count="138" uniqueCount="138">
  <si>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</si>
  <si>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</si>
  <si>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</si>
  <si>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</si>
  <si>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</si>
  <si>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</si>
  <si>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</si>
  <si>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</si>
  <si>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</si>
  <si>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</si>
  <si>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</si>
  <si>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</si>
  <si>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</si>
  <si>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</si>
  <si>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</si>
  <si>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</si>
  <si>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</si>
  <si>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</si>
  <si>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</si>
  <si>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</si>
  <si>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</si>
  <si>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</si>
  <si>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</si>
  <si>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</si>
  <si>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</si>
  <si>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</si>
  <si>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</si>
  <si>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</si>
  <si>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</si>
  <si>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</si>
  <si>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</si>
  <si>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</si>
  <si>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</si>
  <si>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</si>
  <si>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</si>
  <si>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</si>
  <si>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</si>
  <si>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</si>
  <si>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</si>
  <si>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</si>
  <si>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</si>
  <si>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</si>
  <si>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</si>
  <si>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</si>
  <si>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</si>
  <si>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</si>
  <si>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</si>
  <si>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</si>
  <si>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</si>
  <si>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</si>
  <si>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</si>
  <si>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</si>
  <si>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</si>
  <si>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</si>
  <si>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</si>
  <si>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</si>
  <si>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</si>
  <si>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</si>
  <si>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</si>
  <si>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</si>
  <si>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</si>
  <si>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</si>
  <si>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</si>
  <si>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</si>
  <si>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</si>
  <si>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</si>
  <si>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</si>
  <si>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</si>
  <si>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</si>
  <si>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</si>
  <si>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</si>
  <si>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</si>
  <si>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</si>
  <si>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</si>
  <si>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</si>
  <si>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</si>
  <si>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</si>
  <si>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</si>
  <si>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</si>
  <si>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</si>
  <si>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</si>
  <si>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</si>
  <si>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</si>
  <si>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</si>
  <si>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</si>
  <si>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</si>
  <si>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</si>
  <si>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</si>
  <si>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</si>
  <si>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</si>
  <si>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</si>
  <si>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</si>
  <si>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</si>
  <si>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</si>
  <si>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</si>
  <si>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</si>
  <si>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</si>
  <si>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</si>
  <si>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</si>
  <si>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</si>
  <si>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</si>
  <si>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</si>
  <si>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</si>
  <si>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</si>
  <si>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</si>
  <si>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</si>
  <si>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</si>
  <si>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</si>
  <si>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</si>
  <si>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</si>
  <si>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</si>
  <si>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</si>
  <si>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</si>
  <si>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</si>
  <si>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</si>
  <si>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</si>
  <si>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</si>
  <si>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</si>
  <si>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</si>
  <si>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</si>
  <si>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</si>
  <si>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</si>
  <si>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</si>
  <si>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</si>
  <si>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</si>
  <si>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</si>
  <si>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</si>
  <si>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</si>
  <si>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</si>
  <si>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</si>
  <si>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</si>
  <si>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</si>
  <si>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</si>
  <si>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</si>
  <si>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</si>
  <si>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</si>
  <si>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</si>
  <si>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16/01/18 - VENCIMENTO 23/01/18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</si>
</sst>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514451</v>
      </c>
      <c r="C7" s="9">
        <f t="shared" si="0"/>
        <v>661176</v>
      </c>
      <c r="D7" s="9">
        <f t="shared" si="0"/>
        <v>664859</v>
      </c>
      <c r="E7" s="9">
        <f t="shared" si="0"/>
        <v>469066</v>
      </c>
      <c r="F7" s="9">
        <f t="shared" si="0"/>
        <v>629075</v>
      </c>
      <c r="G7" s="9">
        <f t="shared" si="0"/>
        <v>1093793</v>
      </c>
      <c r="H7" s="9">
        <f t="shared" si="0"/>
        <v>471860</v>
      </c>
      <c r="I7" s="9">
        <f t="shared" si="0"/>
        <v>105689</v>
      </c>
      <c r="J7" s="9">
        <f t="shared" si="0"/>
        <v>279459</v>
      </c>
      <c r="K7" s="9">
        <f t="shared" si="0"/>
        <v>4889428</v>
      </c>
      <c r="L7" s="50"/>
    </row>
    <row r="8" spans="1:11" ht="17.25" customHeight="1">
      <c r="A8" s="10" t="s">
        <v>97</v>
      </c>
      <c r="B8" s="11">
        <f>B9+B12+B16</f>
        <v>278596</v>
      </c>
      <c r="C8" s="11">
        <f aca="true" t="shared" si="1" ref="C8:J8">C9+C12+C16</f>
        <v>367106</v>
      </c>
      <c r="D8" s="11">
        <f t="shared" si="1"/>
        <v>344709</v>
      </c>
      <c r="E8" s="11">
        <f t="shared" si="1"/>
        <v>258857</v>
      </c>
      <c r="F8" s="11">
        <f t="shared" si="1"/>
        <v>329696</v>
      </c>
      <c r="G8" s="11">
        <f t="shared" si="1"/>
        <v>562632</v>
      </c>
      <c r="H8" s="11">
        <f t="shared" si="1"/>
        <v>273081</v>
      </c>
      <c r="I8" s="11">
        <f t="shared" si="1"/>
        <v>51640</v>
      </c>
      <c r="J8" s="11">
        <f t="shared" si="1"/>
        <v>147010</v>
      </c>
      <c r="K8" s="11">
        <f>SUM(B8:J8)</f>
        <v>2613327</v>
      </c>
    </row>
    <row r="9" spans="1:11" ht="17.25" customHeight="1">
      <c r="A9" s="15" t="s">
        <v>16</v>
      </c>
      <c r="B9" s="13">
        <f>+B10+B11</f>
        <v>35399</v>
      </c>
      <c r="C9" s="13">
        <f aca="true" t="shared" si="2" ref="C9:J9">+C10+C11</f>
        <v>49421</v>
      </c>
      <c r="D9" s="13">
        <f t="shared" si="2"/>
        <v>42658</v>
      </c>
      <c r="E9" s="13">
        <f t="shared" si="2"/>
        <v>32943</v>
      </c>
      <c r="F9" s="13">
        <f t="shared" si="2"/>
        <v>35997</v>
      </c>
      <c r="G9" s="13">
        <f t="shared" si="2"/>
        <v>48837</v>
      </c>
      <c r="H9" s="13">
        <f t="shared" si="2"/>
        <v>43074</v>
      </c>
      <c r="I9" s="13">
        <f t="shared" si="2"/>
        <v>7915</v>
      </c>
      <c r="J9" s="13">
        <f t="shared" si="2"/>
        <v>16068</v>
      </c>
      <c r="K9" s="11">
        <f>SUM(B9:J9)</f>
        <v>312312</v>
      </c>
    </row>
    <row r="10" spans="1:11" ht="17.25" customHeight="1">
      <c r="A10" s="29" t="s">
        <v>17</v>
      </c>
      <c r="B10" s="13">
        <v>35399</v>
      </c>
      <c r="C10" s="13">
        <v>49421</v>
      </c>
      <c r="D10" s="13">
        <v>42658</v>
      </c>
      <c r="E10" s="13">
        <v>32943</v>
      </c>
      <c r="F10" s="13">
        <v>35997</v>
      </c>
      <c r="G10" s="13">
        <v>48837</v>
      </c>
      <c r="H10" s="13">
        <v>43074</v>
      </c>
      <c r="I10" s="13">
        <v>7915</v>
      </c>
      <c r="J10" s="13">
        <v>16068</v>
      </c>
      <c r="K10" s="11">
        <f>SUM(B10:J10)</f>
        <v>312312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230004</v>
      </c>
      <c r="C12" s="17">
        <f t="shared" si="3"/>
        <v>299912</v>
      </c>
      <c r="D12" s="17">
        <f t="shared" si="3"/>
        <v>285410</v>
      </c>
      <c r="E12" s="17">
        <f t="shared" si="3"/>
        <v>213866</v>
      </c>
      <c r="F12" s="17">
        <f t="shared" si="3"/>
        <v>275597</v>
      </c>
      <c r="G12" s="17">
        <f t="shared" si="3"/>
        <v>481497</v>
      </c>
      <c r="H12" s="17">
        <f t="shared" si="3"/>
        <v>217863</v>
      </c>
      <c r="I12" s="17">
        <f t="shared" si="3"/>
        <v>41011</v>
      </c>
      <c r="J12" s="17">
        <f t="shared" si="3"/>
        <v>123827</v>
      </c>
      <c r="K12" s="11">
        <f aca="true" t="shared" si="4" ref="K12:K27">SUM(B12:J12)</f>
        <v>2168987</v>
      </c>
    </row>
    <row r="13" spans="1:13" ht="17.25" customHeight="1">
      <c r="A13" s="14" t="s">
        <v>19</v>
      </c>
      <c r="B13" s="13">
        <v>117847</v>
      </c>
      <c r="C13" s="13">
        <v>163436</v>
      </c>
      <c r="D13" s="13">
        <v>160438</v>
      </c>
      <c r="E13" s="13">
        <v>115437</v>
      </c>
      <c r="F13" s="13">
        <v>148244</v>
      </c>
      <c r="G13" s="13">
        <v>242236</v>
      </c>
      <c r="H13" s="13">
        <v>110388</v>
      </c>
      <c r="I13" s="13">
        <v>24778</v>
      </c>
      <c r="J13" s="13">
        <v>68131</v>
      </c>
      <c r="K13" s="11">
        <f t="shared" si="4"/>
        <v>1150935</v>
      </c>
      <c r="L13" s="50"/>
      <c r="M13" s="51"/>
    </row>
    <row r="14" spans="1:12" ht="17.25" customHeight="1">
      <c r="A14" s="14" t="s">
        <v>20</v>
      </c>
      <c r="B14" s="13">
        <v>109980</v>
      </c>
      <c r="C14" s="13">
        <v>133427</v>
      </c>
      <c r="D14" s="13">
        <v>123046</v>
      </c>
      <c r="E14" s="13">
        <v>96352</v>
      </c>
      <c r="F14" s="13">
        <v>125315</v>
      </c>
      <c r="G14" s="13">
        <v>235876</v>
      </c>
      <c r="H14" s="13">
        <v>104120</v>
      </c>
      <c r="I14" s="13">
        <v>15769</v>
      </c>
      <c r="J14" s="13">
        <v>55005</v>
      </c>
      <c r="K14" s="11">
        <f t="shared" si="4"/>
        <v>998890</v>
      </c>
      <c r="L14" s="50"/>
    </row>
    <row r="15" spans="1:11" ht="17.25" customHeight="1">
      <c r="A15" s="14" t="s">
        <v>21</v>
      </c>
      <c r="B15" s="13">
        <v>2177</v>
      </c>
      <c r="C15" s="13">
        <v>3049</v>
      </c>
      <c r="D15" s="13">
        <v>1926</v>
      </c>
      <c r="E15" s="13">
        <v>2077</v>
      </c>
      <c r="F15" s="13">
        <v>2038</v>
      </c>
      <c r="G15" s="13">
        <v>3385</v>
      </c>
      <c r="H15" s="13">
        <v>3355</v>
      </c>
      <c r="I15" s="13">
        <v>464</v>
      </c>
      <c r="J15" s="13">
        <v>691</v>
      </c>
      <c r="K15" s="11">
        <f t="shared" si="4"/>
        <v>19162</v>
      </c>
    </row>
    <row r="16" spans="1:11" ht="17.25" customHeight="1">
      <c r="A16" s="15" t="s">
        <v>93</v>
      </c>
      <c r="B16" s="13">
        <f>B17+B18+B19</f>
        <v>13193</v>
      </c>
      <c r="C16" s="13">
        <f aca="true" t="shared" si="5" ref="C16:J16">C17+C18+C19</f>
        <v>17773</v>
      </c>
      <c r="D16" s="13">
        <f t="shared" si="5"/>
        <v>16641</v>
      </c>
      <c r="E16" s="13">
        <f t="shared" si="5"/>
        <v>12048</v>
      </c>
      <c r="F16" s="13">
        <f t="shared" si="5"/>
        <v>18102</v>
      </c>
      <c r="G16" s="13">
        <f t="shared" si="5"/>
        <v>32298</v>
      </c>
      <c r="H16" s="13">
        <f t="shared" si="5"/>
        <v>12144</v>
      </c>
      <c r="I16" s="13">
        <f t="shared" si="5"/>
        <v>2714</v>
      </c>
      <c r="J16" s="13">
        <f t="shared" si="5"/>
        <v>7115</v>
      </c>
      <c r="K16" s="11">
        <f t="shared" si="4"/>
        <v>132028</v>
      </c>
    </row>
    <row r="17" spans="1:11" ht="17.25" customHeight="1">
      <c r="A17" s="14" t="s">
        <v>94</v>
      </c>
      <c r="B17" s="13">
        <v>13113</v>
      </c>
      <c r="C17" s="13">
        <v>17704</v>
      </c>
      <c r="D17" s="13">
        <v>16560</v>
      </c>
      <c r="E17" s="13">
        <v>11998</v>
      </c>
      <c r="F17" s="13">
        <v>18022</v>
      </c>
      <c r="G17" s="13">
        <v>32116</v>
      </c>
      <c r="H17" s="13">
        <v>12092</v>
      </c>
      <c r="I17" s="13">
        <v>2703</v>
      </c>
      <c r="J17" s="13">
        <v>7084</v>
      </c>
      <c r="K17" s="11">
        <f t="shared" si="4"/>
        <v>131392</v>
      </c>
    </row>
    <row r="18" spans="1:11" ht="17.25" customHeight="1">
      <c r="A18" s="14" t="s">
        <v>95</v>
      </c>
      <c r="B18" s="13">
        <v>70</v>
      </c>
      <c r="C18" s="13">
        <v>61</v>
      </c>
      <c r="D18" s="13">
        <v>73</v>
      </c>
      <c r="E18" s="13">
        <v>42</v>
      </c>
      <c r="F18" s="13">
        <v>71</v>
      </c>
      <c r="G18" s="13">
        <v>165</v>
      </c>
      <c r="H18" s="13">
        <v>44</v>
      </c>
      <c r="I18" s="13">
        <v>10</v>
      </c>
      <c r="J18" s="13">
        <v>22</v>
      </c>
      <c r="K18" s="11">
        <f t="shared" si="4"/>
        <v>558</v>
      </c>
    </row>
    <row r="19" spans="1:11" ht="17.25" customHeight="1">
      <c r="A19" s="14" t="s">
        <v>96</v>
      </c>
      <c r="B19" s="13">
        <v>10</v>
      </c>
      <c r="C19" s="13">
        <v>8</v>
      </c>
      <c r="D19" s="13">
        <v>8</v>
      </c>
      <c r="E19" s="13">
        <v>8</v>
      </c>
      <c r="F19" s="13">
        <v>9</v>
      </c>
      <c r="G19" s="13">
        <v>17</v>
      </c>
      <c r="H19" s="13">
        <v>8</v>
      </c>
      <c r="I19" s="13">
        <v>1</v>
      </c>
      <c r="J19" s="13">
        <v>9</v>
      </c>
      <c r="K19" s="11">
        <f t="shared" si="4"/>
        <v>78</v>
      </c>
    </row>
    <row r="20" spans="1:11" ht="17.25" customHeight="1">
      <c r="A20" s="16" t="s">
        <v>22</v>
      </c>
      <c r="B20" s="11">
        <f>+B21+B22+B23</f>
        <v>170832</v>
      </c>
      <c r="C20" s="11">
        <f aca="true" t="shared" si="6" ref="C20:J20">+C21+C22+C23</f>
        <v>196040</v>
      </c>
      <c r="D20" s="11">
        <f t="shared" si="6"/>
        <v>213901</v>
      </c>
      <c r="E20" s="11">
        <f t="shared" si="6"/>
        <v>139453</v>
      </c>
      <c r="F20" s="11">
        <f t="shared" si="6"/>
        <v>220880</v>
      </c>
      <c r="G20" s="11">
        <f t="shared" si="6"/>
        <v>421483</v>
      </c>
      <c r="H20" s="11">
        <f t="shared" si="6"/>
        <v>138688</v>
      </c>
      <c r="I20" s="11">
        <f t="shared" si="6"/>
        <v>33932</v>
      </c>
      <c r="J20" s="11">
        <f t="shared" si="6"/>
        <v>87028</v>
      </c>
      <c r="K20" s="11">
        <f t="shared" si="4"/>
        <v>1622237</v>
      </c>
    </row>
    <row r="21" spans="1:12" ht="17.25" customHeight="1">
      <c r="A21" s="12" t="s">
        <v>23</v>
      </c>
      <c r="B21" s="13">
        <v>96147</v>
      </c>
      <c r="C21" s="13">
        <v>120121</v>
      </c>
      <c r="D21" s="13">
        <v>132503</v>
      </c>
      <c r="E21" s="13">
        <v>83856</v>
      </c>
      <c r="F21" s="13">
        <v>130282</v>
      </c>
      <c r="G21" s="13">
        <v>229041</v>
      </c>
      <c r="H21" s="13">
        <v>81108</v>
      </c>
      <c r="I21" s="13">
        <v>22319</v>
      </c>
      <c r="J21" s="13">
        <v>52615</v>
      </c>
      <c r="K21" s="11">
        <f t="shared" si="4"/>
        <v>947992</v>
      </c>
      <c r="L21" s="50"/>
    </row>
    <row r="22" spans="1:12" ht="17.25" customHeight="1">
      <c r="A22" s="12" t="s">
        <v>24</v>
      </c>
      <c r="B22" s="13">
        <v>73595</v>
      </c>
      <c r="C22" s="13">
        <v>74634</v>
      </c>
      <c r="D22" s="13">
        <v>80398</v>
      </c>
      <c r="E22" s="13">
        <v>54786</v>
      </c>
      <c r="F22" s="13">
        <v>89599</v>
      </c>
      <c r="G22" s="13">
        <v>190552</v>
      </c>
      <c r="H22" s="13">
        <v>56270</v>
      </c>
      <c r="I22" s="13">
        <v>11400</v>
      </c>
      <c r="J22" s="13">
        <v>34069</v>
      </c>
      <c r="K22" s="11">
        <f t="shared" si="4"/>
        <v>665303</v>
      </c>
      <c r="L22" s="50"/>
    </row>
    <row r="23" spans="1:11" ht="17.25" customHeight="1">
      <c r="A23" s="12" t="s">
        <v>25</v>
      </c>
      <c r="B23" s="13">
        <v>1090</v>
      </c>
      <c r="C23" s="13">
        <v>1285</v>
      </c>
      <c r="D23" s="13">
        <v>1000</v>
      </c>
      <c r="E23" s="13">
        <v>811</v>
      </c>
      <c r="F23" s="13">
        <v>999</v>
      </c>
      <c r="G23" s="13">
        <v>1890</v>
      </c>
      <c r="H23" s="13">
        <v>1310</v>
      </c>
      <c r="I23" s="13">
        <v>213</v>
      </c>
      <c r="J23" s="13">
        <v>344</v>
      </c>
      <c r="K23" s="11">
        <f t="shared" si="4"/>
        <v>8942</v>
      </c>
    </row>
    <row r="24" spans="1:11" ht="17.25" customHeight="1">
      <c r="A24" s="16" t="s">
        <v>26</v>
      </c>
      <c r="B24" s="13">
        <f>+B25+B26</f>
        <v>65023</v>
      </c>
      <c r="C24" s="13">
        <f aca="true" t="shared" si="7" ref="C24:J24">+C25+C26</f>
        <v>98030</v>
      </c>
      <c r="D24" s="13">
        <f t="shared" si="7"/>
        <v>106249</v>
      </c>
      <c r="E24" s="13">
        <f t="shared" si="7"/>
        <v>70756</v>
      </c>
      <c r="F24" s="13">
        <f t="shared" si="7"/>
        <v>78499</v>
      </c>
      <c r="G24" s="13">
        <f t="shared" si="7"/>
        <v>109678</v>
      </c>
      <c r="H24" s="13">
        <f t="shared" si="7"/>
        <v>55743</v>
      </c>
      <c r="I24" s="13">
        <f t="shared" si="7"/>
        <v>20117</v>
      </c>
      <c r="J24" s="13">
        <f t="shared" si="7"/>
        <v>45421</v>
      </c>
      <c r="K24" s="11">
        <f t="shared" si="4"/>
        <v>649516</v>
      </c>
    </row>
    <row r="25" spans="1:12" ht="17.25" customHeight="1">
      <c r="A25" s="12" t="s">
        <v>115</v>
      </c>
      <c r="B25" s="13">
        <v>65020</v>
      </c>
      <c r="C25" s="13">
        <v>98024</v>
      </c>
      <c r="D25" s="13">
        <v>106245</v>
      </c>
      <c r="E25" s="13">
        <v>70756</v>
      </c>
      <c r="F25" s="13">
        <v>78488</v>
      </c>
      <c r="G25" s="13">
        <v>109671</v>
      </c>
      <c r="H25" s="13">
        <v>55740</v>
      </c>
      <c r="I25" s="13">
        <v>20117</v>
      </c>
      <c r="J25" s="13">
        <v>45419</v>
      </c>
      <c r="K25" s="11">
        <f t="shared" si="4"/>
        <v>649480</v>
      </c>
      <c r="L25" s="50"/>
    </row>
    <row r="26" spans="1:12" ht="17.25" customHeight="1">
      <c r="A26" s="12" t="s">
        <v>116</v>
      </c>
      <c r="B26" s="13">
        <v>3</v>
      </c>
      <c r="C26" s="13">
        <v>6</v>
      </c>
      <c r="D26" s="13">
        <v>4</v>
      </c>
      <c r="E26" s="13">
        <v>0</v>
      </c>
      <c r="F26" s="13">
        <v>11</v>
      </c>
      <c r="G26" s="13">
        <v>7</v>
      </c>
      <c r="H26" s="13">
        <v>3</v>
      </c>
      <c r="I26" s="13">
        <v>0</v>
      </c>
      <c r="J26" s="13">
        <v>2</v>
      </c>
      <c r="K26" s="11">
        <f t="shared" si="4"/>
        <v>36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4348</v>
      </c>
      <c r="I27" s="11">
        <v>0</v>
      </c>
      <c r="J27" s="11">
        <v>0</v>
      </c>
      <c r="K27" s="11">
        <f t="shared" si="4"/>
        <v>4348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19538.46</v>
      </c>
      <c r="I35" s="19">
        <v>0</v>
      </c>
      <c r="J35" s="19">
        <v>0</v>
      </c>
      <c r="K35" s="23">
        <f>SUM(B35:J35)</f>
        <v>19538.46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1490677.22</v>
      </c>
      <c r="C47" s="22">
        <f aca="true" t="shared" si="12" ref="C47:H47">+C48+C57</f>
        <v>2143201.41</v>
      </c>
      <c r="D47" s="22">
        <f t="shared" si="12"/>
        <v>2423491.1199999996</v>
      </c>
      <c r="E47" s="22">
        <f t="shared" si="12"/>
        <v>1461372.1199999999</v>
      </c>
      <c r="F47" s="22">
        <f t="shared" si="12"/>
        <v>1933157.4200000002</v>
      </c>
      <c r="G47" s="22">
        <f t="shared" si="12"/>
        <v>2830687.11</v>
      </c>
      <c r="H47" s="22">
        <f t="shared" si="12"/>
        <v>1425852.48</v>
      </c>
      <c r="I47" s="22">
        <f>+I48+I57</f>
        <v>514016.70999999996</v>
      </c>
      <c r="J47" s="22">
        <f>+J48+J57</f>
        <v>878448.46</v>
      </c>
      <c r="K47" s="22">
        <f>SUM(B47:J47)</f>
        <v>15100904.05</v>
      </c>
    </row>
    <row r="48" spans="1:11" ht="17.25" customHeight="1">
      <c r="A48" s="16" t="s">
        <v>108</v>
      </c>
      <c r="B48" s="23">
        <f>SUM(B49:B56)</f>
        <v>1473003.63</v>
      </c>
      <c r="C48" s="23">
        <f aca="true" t="shared" si="13" ref="C48:J48">SUM(C49:C56)</f>
        <v>2118228.97</v>
      </c>
      <c r="D48" s="23">
        <f t="shared" si="13"/>
        <v>2398216.01</v>
      </c>
      <c r="E48" s="23">
        <f t="shared" si="13"/>
        <v>1438421.2799999998</v>
      </c>
      <c r="F48" s="23">
        <f t="shared" si="13"/>
        <v>1909806.09</v>
      </c>
      <c r="G48" s="23">
        <f t="shared" si="13"/>
        <v>2801743.06</v>
      </c>
      <c r="H48" s="23">
        <f t="shared" si="13"/>
        <v>1405472.99</v>
      </c>
      <c r="I48" s="23">
        <f t="shared" si="13"/>
        <v>514016.70999999996</v>
      </c>
      <c r="J48" s="23">
        <f t="shared" si="13"/>
        <v>864571.62</v>
      </c>
      <c r="K48" s="23">
        <f aca="true" t="shared" si="14" ref="K48:K57">SUM(B48:J48)</f>
        <v>14923480.359999998</v>
      </c>
    </row>
    <row r="49" spans="1:11" ht="17.25" customHeight="1">
      <c r="A49" s="34" t="s">
        <v>43</v>
      </c>
      <c r="B49" s="23">
        <f aca="true" t="shared" si="15" ref="B49:H49">ROUND(B30*B7,2)</f>
        <v>1471381.31</v>
      </c>
      <c r="C49" s="23">
        <f t="shared" si="15"/>
        <v>2111002.73</v>
      </c>
      <c r="D49" s="23">
        <f t="shared" si="15"/>
        <v>2395154.55</v>
      </c>
      <c r="E49" s="23">
        <f t="shared" si="15"/>
        <v>1437124.41</v>
      </c>
      <c r="F49" s="23">
        <f t="shared" si="15"/>
        <v>1907481.22</v>
      </c>
      <c r="G49" s="23">
        <f t="shared" si="15"/>
        <v>2798578.77</v>
      </c>
      <c r="H49" s="23">
        <f t="shared" si="15"/>
        <v>1384390.05</v>
      </c>
      <c r="I49" s="23">
        <f>ROUND(I30*I7,2)</f>
        <v>512950.99</v>
      </c>
      <c r="J49" s="23">
        <f>ROUND(J30*J7,2)</f>
        <v>862354.58</v>
      </c>
      <c r="K49" s="23">
        <f t="shared" si="14"/>
        <v>14880418.610000001</v>
      </c>
    </row>
    <row r="50" spans="1:11" ht="17.25" customHeight="1">
      <c r="A50" s="34" t="s">
        <v>44</v>
      </c>
      <c r="B50" s="19">
        <v>0</v>
      </c>
      <c r="C50" s="23">
        <f>ROUND(C31*C7,2)</f>
        <v>4692.28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4692.28</v>
      </c>
    </row>
    <row r="51" spans="1:11" ht="17.25" customHeight="1">
      <c r="A51" s="64" t="s">
        <v>104</v>
      </c>
      <c r="B51" s="65">
        <f aca="true" t="shared" si="16" ref="B51:H51">ROUND(B32*B7,2)</f>
        <v>-2469.36</v>
      </c>
      <c r="C51" s="65">
        <f t="shared" si="16"/>
        <v>-3239.76</v>
      </c>
      <c r="D51" s="65">
        <f t="shared" si="16"/>
        <v>-3324.3</v>
      </c>
      <c r="E51" s="65">
        <f t="shared" si="16"/>
        <v>-2148.53</v>
      </c>
      <c r="F51" s="65">
        <f t="shared" si="16"/>
        <v>-2956.65</v>
      </c>
      <c r="G51" s="65">
        <f t="shared" si="16"/>
        <v>-4265.79</v>
      </c>
      <c r="H51" s="65">
        <f t="shared" si="16"/>
        <v>-2170.56</v>
      </c>
      <c r="I51" s="19">
        <v>0</v>
      </c>
      <c r="J51" s="19">
        <v>0</v>
      </c>
      <c r="K51" s="65">
        <f>SUM(B51:J51)</f>
        <v>-20574.950000000004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19538.46</v>
      </c>
      <c r="I53" s="31">
        <f>+I35</f>
        <v>0</v>
      </c>
      <c r="J53" s="31">
        <f>+J35</f>
        <v>0</v>
      </c>
      <c r="K53" s="23">
        <f t="shared" si="14"/>
        <v>19538.46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-342152.45</v>
      </c>
      <c r="C61" s="35">
        <f t="shared" si="17"/>
        <v>-226198.46</v>
      </c>
      <c r="D61" s="35">
        <f t="shared" si="17"/>
        <v>-251502.33</v>
      </c>
      <c r="E61" s="35">
        <f t="shared" si="17"/>
        <v>-377459.4</v>
      </c>
      <c r="F61" s="35">
        <f t="shared" si="17"/>
        <v>-396677.45999999996</v>
      </c>
      <c r="G61" s="35">
        <f t="shared" si="17"/>
        <v>-416234.54</v>
      </c>
      <c r="H61" s="35">
        <f t="shared" si="17"/>
        <v>-186615.05</v>
      </c>
      <c r="I61" s="35">
        <f t="shared" si="17"/>
        <v>-99086.62</v>
      </c>
      <c r="J61" s="35">
        <f t="shared" si="17"/>
        <v>-74649.62</v>
      </c>
      <c r="K61" s="35">
        <f>SUM(B61:J61)</f>
        <v>-2370575.93</v>
      </c>
    </row>
    <row r="62" spans="1:11" ht="18.75" customHeight="1">
      <c r="A62" s="16" t="s">
        <v>74</v>
      </c>
      <c r="B62" s="35">
        <f aca="true" t="shared" si="18" ref="B62:J62">B63+B64+B65+B66+B67+B68</f>
        <v>-326641.5</v>
      </c>
      <c r="C62" s="35">
        <f t="shared" si="18"/>
        <v>-204074.43</v>
      </c>
      <c r="D62" s="35">
        <f t="shared" si="18"/>
        <v>-230514.37</v>
      </c>
      <c r="E62" s="35">
        <f t="shared" si="18"/>
        <v>-362494.64</v>
      </c>
      <c r="F62" s="35">
        <f t="shared" si="18"/>
        <v>-375106.32999999996</v>
      </c>
      <c r="G62" s="35">
        <f t="shared" si="18"/>
        <v>-383984.81</v>
      </c>
      <c r="H62" s="35">
        <f t="shared" si="18"/>
        <v>-172296</v>
      </c>
      <c r="I62" s="35">
        <f t="shared" si="18"/>
        <v>-31660</v>
      </c>
      <c r="J62" s="35">
        <f t="shared" si="18"/>
        <v>-64272</v>
      </c>
      <c r="K62" s="35">
        <f aca="true" t="shared" si="19" ref="K62:K91">SUM(B62:J62)</f>
        <v>-2151044.08</v>
      </c>
    </row>
    <row r="63" spans="1:11" ht="18.75" customHeight="1">
      <c r="A63" s="12" t="s">
        <v>75</v>
      </c>
      <c r="B63" s="35">
        <f>-ROUND(B9*$D$3,2)</f>
        <v>-141596</v>
      </c>
      <c r="C63" s="35">
        <f aca="true" t="shared" si="20" ref="C63:J63">-ROUND(C9*$D$3,2)</f>
        <v>-197684</v>
      </c>
      <c r="D63" s="35">
        <f t="shared" si="20"/>
        <v>-170632</v>
      </c>
      <c r="E63" s="35">
        <f t="shared" si="20"/>
        <v>-131772</v>
      </c>
      <c r="F63" s="35">
        <f t="shared" si="20"/>
        <v>-143988</v>
      </c>
      <c r="G63" s="35">
        <f t="shared" si="20"/>
        <v>-195348</v>
      </c>
      <c r="H63" s="35">
        <f t="shared" si="20"/>
        <v>-172296</v>
      </c>
      <c r="I63" s="35">
        <f t="shared" si="20"/>
        <v>-31660</v>
      </c>
      <c r="J63" s="35">
        <f t="shared" si="20"/>
        <v>-64272</v>
      </c>
      <c r="K63" s="35">
        <f t="shared" si="19"/>
        <v>-1249248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-2652</v>
      </c>
      <c r="C65" s="35">
        <v>-352</v>
      </c>
      <c r="D65" s="35">
        <v>-556</v>
      </c>
      <c r="E65" s="35">
        <v>-1244</v>
      </c>
      <c r="F65" s="35">
        <v>-1384</v>
      </c>
      <c r="G65" s="35">
        <v>-880</v>
      </c>
      <c r="H65" s="19">
        <v>0</v>
      </c>
      <c r="I65" s="19">
        <v>0</v>
      </c>
      <c r="J65" s="19">
        <v>0</v>
      </c>
      <c r="K65" s="35">
        <f t="shared" si="19"/>
        <v>-7068</v>
      </c>
    </row>
    <row r="66" spans="1:11" ht="18.75" customHeight="1">
      <c r="A66" s="12" t="s">
        <v>105</v>
      </c>
      <c r="B66" s="35">
        <v>-12220</v>
      </c>
      <c r="C66" s="35">
        <v>-2456</v>
      </c>
      <c r="D66" s="35">
        <v>-5424</v>
      </c>
      <c r="E66" s="35">
        <v>-7080</v>
      </c>
      <c r="F66" s="35">
        <v>-2828</v>
      </c>
      <c r="G66" s="35">
        <v>-4172</v>
      </c>
      <c r="H66" s="19">
        <v>0</v>
      </c>
      <c r="I66" s="19">
        <v>0</v>
      </c>
      <c r="J66" s="19">
        <v>0</v>
      </c>
      <c r="K66" s="35">
        <f t="shared" si="19"/>
        <v>-34180</v>
      </c>
    </row>
    <row r="67" spans="1:11" ht="18.75" customHeight="1">
      <c r="A67" s="12" t="s">
        <v>52</v>
      </c>
      <c r="B67" s="35">
        <v>-170173.5</v>
      </c>
      <c r="C67" s="35">
        <v>-3582.43</v>
      </c>
      <c r="D67" s="35">
        <v>-53902.37</v>
      </c>
      <c r="E67" s="35">
        <v>-222398.64</v>
      </c>
      <c r="F67" s="35">
        <v>-226906.33</v>
      </c>
      <c r="G67" s="35">
        <v>-183584.81</v>
      </c>
      <c r="H67" s="19">
        <v>0</v>
      </c>
      <c r="I67" s="19">
        <v>0</v>
      </c>
      <c r="J67" s="19">
        <v>0</v>
      </c>
      <c r="K67" s="35">
        <f t="shared" si="19"/>
        <v>-860548.0800000001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1148524.77</v>
      </c>
      <c r="C106" s="24">
        <f t="shared" si="22"/>
        <v>1917002.9500000002</v>
      </c>
      <c r="D106" s="24">
        <f t="shared" si="22"/>
        <v>2171988.7899999996</v>
      </c>
      <c r="E106" s="24">
        <f t="shared" si="22"/>
        <v>1083912.7199999997</v>
      </c>
      <c r="F106" s="24">
        <f t="shared" si="22"/>
        <v>1536479.9600000004</v>
      </c>
      <c r="G106" s="24">
        <f t="shared" si="22"/>
        <v>2414452.57</v>
      </c>
      <c r="H106" s="24">
        <f t="shared" si="22"/>
        <v>1239237.43</v>
      </c>
      <c r="I106" s="24">
        <f>+I107+I108</f>
        <v>414930.08999999997</v>
      </c>
      <c r="J106" s="24">
        <f>+J107+J108</f>
        <v>803798.84</v>
      </c>
      <c r="K106" s="46">
        <f>SUM(B106:J106)</f>
        <v>12730328.12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1130851.18</v>
      </c>
      <c r="C107" s="24">
        <f t="shared" si="23"/>
        <v>1892030.5100000002</v>
      </c>
      <c r="D107" s="24">
        <f t="shared" si="23"/>
        <v>2146713.6799999997</v>
      </c>
      <c r="E107" s="24">
        <f t="shared" si="23"/>
        <v>1060961.8799999997</v>
      </c>
      <c r="F107" s="24">
        <f t="shared" si="23"/>
        <v>1513128.6300000004</v>
      </c>
      <c r="G107" s="24">
        <f t="shared" si="23"/>
        <v>2385508.52</v>
      </c>
      <c r="H107" s="24">
        <f t="shared" si="23"/>
        <v>1218857.94</v>
      </c>
      <c r="I107" s="24">
        <f t="shared" si="23"/>
        <v>414930.08999999997</v>
      </c>
      <c r="J107" s="24">
        <f t="shared" si="23"/>
        <v>789922</v>
      </c>
      <c r="K107" s="46">
        <f>SUM(B107:J107)</f>
        <v>12552904.43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12730328.109999998</v>
      </c>
      <c r="L114" s="52"/>
    </row>
    <row r="115" spans="1:11" ht="18.75" customHeight="1">
      <c r="A115" s="26" t="s">
        <v>70</v>
      </c>
      <c r="B115" s="27">
        <v>149094.5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149094.5</v>
      </c>
    </row>
    <row r="116" spans="1:11" ht="18.75" customHeight="1">
      <c r="A116" s="26" t="s">
        <v>71</v>
      </c>
      <c r="B116" s="27">
        <v>999430.26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999430.26</v>
      </c>
    </row>
    <row r="117" spans="1:11" ht="18.75" customHeight="1">
      <c r="A117" s="26" t="s">
        <v>72</v>
      </c>
      <c r="B117" s="38">
        <v>0</v>
      </c>
      <c r="C117" s="27">
        <f>+C106</f>
        <v>1917002.9500000002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1917002.9500000002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2021718.38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2021718.38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150270.41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150270.41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975521.46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975521.46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108391.27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108391.27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329593.6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329593.6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609316.57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609316.57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69336.59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69336.59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528233.2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528233.2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703695.48</v>
      </c>
      <c r="H126" s="38">
        <v>0</v>
      </c>
      <c r="I126" s="38">
        <v>0</v>
      </c>
      <c r="J126" s="38">
        <v>0</v>
      </c>
      <c r="K126" s="39">
        <f t="shared" si="25"/>
        <v>703695.48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57424.66</v>
      </c>
      <c r="H127" s="38">
        <v>0</v>
      </c>
      <c r="I127" s="38">
        <v>0</v>
      </c>
      <c r="J127" s="38">
        <v>0</v>
      </c>
      <c r="K127" s="39">
        <f t="shared" si="25"/>
        <v>57424.66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340290.7</v>
      </c>
      <c r="H128" s="38">
        <v>0</v>
      </c>
      <c r="I128" s="38">
        <v>0</v>
      </c>
      <c r="J128" s="38">
        <v>0</v>
      </c>
      <c r="K128" s="39">
        <f t="shared" si="25"/>
        <v>340290.7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344999.76</v>
      </c>
      <c r="H129" s="38">
        <v>0</v>
      </c>
      <c r="I129" s="38">
        <v>0</v>
      </c>
      <c r="J129" s="38">
        <v>0</v>
      </c>
      <c r="K129" s="39">
        <f t="shared" si="25"/>
        <v>344999.76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968041.95</v>
      </c>
      <c r="H130" s="38">
        <v>0</v>
      </c>
      <c r="I130" s="38">
        <v>0</v>
      </c>
      <c r="J130" s="38">
        <v>0</v>
      </c>
      <c r="K130" s="39">
        <f t="shared" si="25"/>
        <v>968041.95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442466</v>
      </c>
      <c r="I131" s="38">
        <v>0</v>
      </c>
      <c r="J131" s="38">
        <v>0</v>
      </c>
      <c r="K131" s="39">
        <f t="shared" si="25"/>
        <v>442466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796771.44</v>
      </c>
      <c r="I132" s="38">
        <v>0</v>
      </c>
      <c r="J132" s="38">
        <v>0</v>
      </c>
      <c r="K132" s="39">
        <f t="shared" si="25"/>
        <v>796771.44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414930.09</v>
      </c>
      <c r="J133" s="38"/>
      <c r="K133" s="39">
        <f t="shared" si="25"/>
        <v>414930.09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803798.84</v>
      </c>
      <c r="K134" s="42">
        <f t="shared" si="25"/>
        <v>803798.84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2018-01-23T13:07:56Z</dcterms:modified>
  <cp:category/>
  <cp:version/>
  <cp:contentType/>
  <cp:contentStatus/>
</cp:coreProperties>
</file>