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<sst xmlns="http://schemas.openxmlformats.org/spreadsheetml/2006/main" count="138" uniqueCount="138">
  <si>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</si>
  <si>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</si>
  <si>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</si>
  <si>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</si>
  <si>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</si>
  <si>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</si>
  <si>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</si>
  <si>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</si>
  <si>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</si>
  <si>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</si>
  <si>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</si>
  <si>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</si>
  <si>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</si>
  <si>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</si>
  <si>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</si>
  <si>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</si>
  <si>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</si>
  <si>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</si>
  <si>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</si>
  <si>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</si>
  <si>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</si>
  <si>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</si>
  <si>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</si>
  <si>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</si>
  <si>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</si>
  <si>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</si>
  <si>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</si>
  <si>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</si>
  <si>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</si>
  <si>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</si>
  <si>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</si>
  <si>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</si>
  <si>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</si>
  <si>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</si>
  <si>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</si>
  <si>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</si>
  <si>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</si>
  <si>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</si>
  <si>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</si>
  <si>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</si>
  <si>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</si>
  <si>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</si>
  <si>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</si>
  <si>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</si>
  <si>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</si>
  <si>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</si>
  <si>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</si>
  <si>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</si>
  <si>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</si>
  <si>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</si>
  <si>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</si>
  <si>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</si>
  <si>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</si>
  <si>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</si>
  <si>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</si>
  <si>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</si>
  <si>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</si>
  <si>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</si>
  <si>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</si>
  <si>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</si>
  <si>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</si>
  <si>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</si>
  <si>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</si>
  <si>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</si>
  <si>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</si>
  <si>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</si>
  <si>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</si>
  <si>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</si>
  <si>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</si>
  <si>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</si>
  <si>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</si>
  <si>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</si>
  <si>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</si>
  <si>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</si>
  <si>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</si>
  <si>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</si>
  <si>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</si>
  <si>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</si>
  <si>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</si>
  <si>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</si>
  <si>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</si>
  <si>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</si>
  <si>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</si>
  <si>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</si>
  <si>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</si>
  <si>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</si>
  <si>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</si>
  <si>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</si>
  <si>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</si>
  <si>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</si>
  <si>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</si>
  <si>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</si>
  <si>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</si>
  <si>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</si>
  <si>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</si>
  <si>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</si>
  <si>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</si>
  <si>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</si>
  <si>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</si>
  <si>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</si>
  <si>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</si>
  <si>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</si>
  <si>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</si>
  <si>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</si>
  <si>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</si>
  <si>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</si>
  <si>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</si>
  <si>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</si>
  <si>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</si>
  <si>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</si>
  <si>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</si>
  <si>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</si>
  <si>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</si>
  <si>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</si>
  <si>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</si>
  <si>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</si>
  <si>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</si>
  <si>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</si>
  <si>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</si>
  <si>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</si>
  <si>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</si>
  <si>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</si>
  <si>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</si>
  <si>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</si>
  <si>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</si>
  <si>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</si>
  <si>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</si>
  <si>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</si>
  <si>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</si>
  <si>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</si>
  <si>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</si>
  <si>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</si>
  <si>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</si>
  <si>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</si>
  <si>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</si>
  <si>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</si>
  <si>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</si>
  <si>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OPERAÇÃO 15/01/18 - VENCIMENTO 22/01/18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</si>
</sst>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137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501960</v>
      </c>
      <c r="C7" s="9">
        <f t="shared" si="0"/>
        <v>652041</v>
      </c>
      <c r="D7" s="9">
        <f t="shared" si="0"/>
        <v>657055</v>
      </c>
      <c r="E7" s="9">
        <f t="shared" si="0"/>
        <v>459133</v>
      </c>
      <c r="F7" s="9">
        <f t="shared" si="0"/>
        <v>620483</v>
      </c>
      <c r="G7" s="9">
        <f t="shared" si="0"/>
        <v>1053913</v>
      </c>
      <c r="H7" s="9">
        <f t="shared" si="0"/>
        <v>461817</v>
      </c>
      <c r="I7" s="9">
        <f t="shared" si="0"/>
        <v>104257</v>
      </c>
      <c r="J7" s="9">
        <f t="shared" si="0"/>
        <v>275151</v>
      </c>
      <c r="K7" s="9">
        <f t="shared" si="0"/>
        <v>4785810</v>
      </c>
      <c r="L7" s="50"/>
    </row>
    <row r="8" spans="1:11" ht="17.25" customHeight="1">
      <c r="A8" s="10" t="s">
        <v>97</v>
      </c>
      <c r="B8" s="11">
        <f>B9+B12+B16</f>
        <v>272430</v>
      </c>
      <c r="C8" s="11">
        <f aca="true" t="shared" si="1" ref="C8:J8">C9+C12+C16</f>
        <v>361693</v>
      </c>
      <c r="D8" s="11">
        <f t="shared" si="1"/>
        <v>339137</v>
      </c>
      <c r="E8" s="11">
        <f t="shared" si="1"/>
        <v>252990</v>
      </c>
      <c r="F8" s="11">
        <f t="shared" si="1"/>
        <v>324348</v>
      </c>
      <c r="G8" s="11">
        <f t="shared" si="1"/>
        <v>545562</v>
      </c>
      <c r="H8" s="11">
        <f t="shared" si="1"/>
        <v>267132</v>
      </c>
      <c r="I8" s="11">
        <f t="shared" si="1"/>
        <v>50665</v>
      </c>
      <c r="J8" s="11">
        <f t="shared" si="1"/>
        <v>144355</v>
      </c>
      <c r="K8" s="11">
        <f>SUM(B8:J8)</f>
        <v>2558312</v>
      </c>
    </row>
    <row r="9" spans="1:11" ht="17.25" customHeight="1">
      <c r="A9" s="15" t="s">
        <v>16</v>
      </c>
      <c r="B9" s="13">
        <f>+B10+B11</f>
        <v>37190</v>
      </c>
      <c r="C9" s="13">
        <f aca="true" t="shared" si="2" ref="C9:J9">+C10+C11</f>
        <v>52480</v>
      </c>
      <c r="D9" s="13">
        <f t="shared" si="2"/>
        <v>45258</v>
      </c>
      <c r="E9" s="13">
        <f t="shared" si="2"/>
        <v>34673</v>
      </c>
      <c r="F9" s="13">
        <f t="shared" si="2"/>
        <v>37969</v>
      </c>
      <c r="G9" s="13">
        <f t="shared" si="2"/>
        <v>50510</v>
      </c>
      <c r="H9" s="13">
        <f t="shared" si="2"/>
        <v>43670</v>
      </c>
      <c r="I9" s="13">
        <f t="shared" si="2"/>
        <v>8283</v>
      </c>
      <c r="J9" s="13">
        <f t="shared" si="2"/>
        <v>17179</v>
      </c>
      <c r="K9" s="11">
        <f>SUM(B9:J9)</f>
        <v>327212</v>
      </c>
    </row>
    <row r="10" spans="1:11" ht="17.25" customHeight="1">
      <c r="A10" s="29" t="s">
        <v>17</v>
      </c>
      <c r="B10" s="13">
        <v>37190</v>
      </c>
      <c r="C10" s="13">
        <v>52480</v>
      </c>
      <c r="D10" s="13">
        <v>45258</v>
      </c>
      <c r="E10" s="13">
        <v>34673</v>
      </c>
      <c r="F10" s="13">
        <v>37969</v>
      </c>
      <c r="G10" s="13">
        <v>50510</v>
      </c>
      <c r="H10" s="13">
        <v>43670</v>
      </c>
      <c r="I10" s="13">
        <v>8283</v>
      </c>
      <c r="J10" s="13">
        <v>17179</v>
      </c>
      <c r="K10" s="11">
        <f>SUM(B10:J10)</f>
        <v>327212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222430</v>
      </c>
      <c r="C12" s="17">
        <f t="shared" si="3"/>
        <v>291855</v>
      </c>
      <c r="D12" s="17">
        <f t="shared" si="3"/>
        <v>277692</v>
      </c>
      <c r="E12" s="17">
        <f t="shared" si="3"/>
        <v>206628</v>
      </c>
      <c r="F12" s="17">
        <f t="shared" si="3"/>
        <v>269009</v>
      </c>
      <c r="G12" s="17">
        <f t="shared" si="3"/>
        <v>464056</v>
      </c>
      <c r="H12" s="17">
        <f t="shared" si="3"/>
        <v>211625</v>
      </c>
      <c r="I12" s="17">
        <f t="shared" si="3"/>
        <v>39693</v>
      </c>
      <c r="J12" s="17">
        <f t="shared" si="3"/>
        <v>120393</v>
      </c>
      <c r="K12" s="11">
        <f aca="true" t="shared" si="4" ref="K12:K27">SUM(B12:J12)</f>
        <v>2103381</v>
      </c>
    </row>
    <row r="13" spans="1:13" ht="17.25" customHeight="1">
      <c r="A13" s="14" t="s">
        <v>19</v>
      </c>
      <c r="B13" s="13">
        <v>113284</v>
      </c>
      <c r="C13" s="13">
        <v>158258</v>
      </c>
      <c r="D13" s="13">
        <v>154959</v>
      </c>
      <c r="E13" s="13">
        <v>110947</v>
      </c>
      <c r="F13" s="13">
        <v>143448</v>
      </c>
      <c r="G13" s="13">
        <v>231998</v>
      </c>
      <c r="H13" s="13">
        <v>107060</v>
      </c>
      <c r="I13" s="13">
        <v>23883</v>
      </c>
      <c r="J13" s="13">
        <v>66017</v>
      </c>
      <c r="K13" s="11">
        <f t="shared" si="4"/>
        <v>1109854</v>
      </c>
      <c r="L13" s="50"/>
      <c r="M13" s="51"/>
    </row>
    <row r="14" spans="1:12" ht="17.25" customHeight="1">
      <c r="A14" s="14" t="s">
        <v>20</v>
      </c>
      <c r="B14" s="13">
        <v>107023</v>
      </c>
      <c r="C14" s="13">
        <v>130655</v>
      </c>
      <c r="D14" s="13">
        <v>120820</v>
      </c>
      <c r="E14" s="13">
        <v>93721</v>
      </c>
      <c r="F14" s="13">
        <v>123540</v>
      </c>
      <c r="G14" s="13">
        <v>228654</v>
      </c>
      <c r="H14" s="13">
        <v>101238</v>
      </c>
      <c r="I14" s="13">
        <v>15325</v>
      </c>
      <c r="J14" s="13">
        <v>53685</v>
      </c>
      <c r="K14" s="11">
        <f t="shared" si="4"/>
        <v>974661</v>
      </c>
      <c r="L14" s="50"/>
    </row>
    <row r="15" spans="1:11" ht="17.25" customHeight="1">
      <c r="A15" s="14" t="s">
        <v>21</v>
      </c>
      <c r="B15" s="13">
        <v>2123</v>
      </c>
      <c r="C15" s="13">
        <v>2942</v>
      </c>
      <c r="D15" s="13">
        <v>1913</v>
      </c>
      <c r="E15" s="13">
        <v>1960</v>
      </c>
      <c r="F15" s="13">
        <v>2021</v>
      </c>
      <c r="G15" s="13">
        <v>3404</v>
      </c>
      <c r="H15" s="13">
        <v>3327</v>
      </c>
      <c r="I15" s="13">
        <v>485</v>
      </c>
      <c r="J15" s="13">
        <v>691</v>
      </c>
      <c r="K15" s="11">
        <f t="shared" si="4"/>
        <v>18866</v>
      </c>
    </row>
    <row r="16" spans="1:11" ht="17.25" customHeight="1">
      <c r="A16" s="15" t="s">
        <v>93</v>
      </c>
      <c r="B16" s="13">
        <f>B17+B18+B19</f>
        <v>12810</v>
      </c>
      <c r="C16" s="13">
        <f aca="true" t="shared" si="5" ref="C16:J16">C17+C18+C19</f>
        <v>17358</v>
      </c>
      <c r="D16" s="13">
        <f t="shared" si="5"/>
        <v>16187</v>
      </c>
      <c r="E16" s="13">
        <f t="shared" si="5"/>
        <v>11689</v>
      </c>
      <c r="F16" s="13">
        <f t="shared" si="5"/>
        <v>17370</v>
      </c>
      <c r="G16" s="13">
        <f t="shared" si="5"/>
        <v>30996</v>
      </c>
      <c r="H16" s="13">
        <f t="shared" si="5"/>
        <v>11837</v>
      </c>
      <c r="I16" s="13">
        <f t="shared" si="5"/>
        <v>2689</v>
      </c>
      <c r="J16" s="13">
        <f t="shared" si="5"/>
        <v>6783</v>
      </c>
      <c r="K16" s="11">
        <f t="shared" si="4"/>
        <v>127719</v>
      </c>
    </row>
    <row r="17" spans="1:11" ht="17.25" customHeight="1">
      <c r="A17" s="14" t="s">
        <v>94</v>
      </c>
      <c r="B17" s="13">
        <v>12728</v>
      </c>
      <c r="C17" s="13">
        <v>17294</v>
      </c>
      <c r="D17" s="13">
        <v>16110</v>
      </c>
      <c r="E17" s="13">
        <v>11641</v>
      </c>
      <c r="F17" s="13">
        <v>17279</v>
      </c>
      <c r="G17" s="13">
        <v>30798</v>
      </c>
      <c r="H17" s="13">
        <v>11768</v>
      </c>
      <c r="I17" s="13">
        <v>2674</v>
      </c>
      <c r="J17" s="13">
        <v>6763</v>
      </c>
      <c r="K17" s="11">
        <f t="shared" si="4"/>
        <v>127055</v>
      </c>
    </row>
    <row r="18" spans="1:11" ht="17.25" customHeight="1">
      <c r="A18" s="14" t="s">
        <v>95</v>
      </c>
      <c r="B18" s="13">
        <v>65</v>
      </c>
      <c r="C18" s="13">
        <v>53</v>
      </c>
      <c r="D18" s="13">
        <v>75</v>
      </c>
      <c r="E18" s="13">
        <v>37</v>
      </c>
      <c r="F18" s="13">
        <v>82</v>
      </c>
      <c r="G18" s="13">
        <v>170</v>
      </c>
      <c r="H18" s="13">
        <v>57</v>
      </c>
      <c r="I18" s="13">
        <v>15</v>
      </c>
      <c r="J18" s="13">
        <v>16</v>
      </c>
      <c r="K18" s="11">
        <f t="shared" si="4"/>
        <v>570</v>
      </c>
    </row>
    <row r="19" spans="1:11" ht="17.25" customHeight="1">
      <c r="A19" s="14" t="s">
        <v>96</v>
      </c>
      <c r="B19" s="13">
        <v>17</v>
      </c>
      <c r="C19" s="13">
        <v>11</v>
      </c>
      <c r="D19" s="13">
        <v>2</v>
      </c>
      <c r="E19" s="13">
        <v>11</v>
      </c>
      <c r="F19" s="13">
        <v>9</v>
      </c>
      <c r="G19" s="13">
        <v>28</v>
      </c>
      <c r="H19" s="13">
        <v>12</v>
      </c>
      <c r="I19" s="13">
        <v>0</v>
      </c>
      <c r="J19" s="13">
        <v>4</v>
      </c>
      <c r="K19" s="11">
        <f t="shared" si="4"/>
        <v>94</v>
      </c>
    </row>
    <row r="20" spans="1:11" ht="17.25" customHeight="1">
      <c r="A20" s="16" t="s">
        <v>22</v>
      </c>
      <c r="B20" s="11">
        <f>+B21+B22+B23</f>
        <v>165778</v>
      </c>
      <c r="C20" s="11">
        <f aca="true" t="shared" si="6" ref="C20:J20">+C21+C22+C23</f>
        <v>191930</v>
      </c>
      <c r="D20" s="11">
        <f t="shared" si="6"/>
        <v>210131</v>
      </c>
      <c r="E20" s="11">
        <f t="shared" si="6"/>
        <v>135706</v>
      </c>
      <c r="F20" s="11">
        <f t="shared" si="6"/>
        <v>216826</v>
      </c>
      <c r="G20" s="11">
        <f t="shared" si="6"/>
        <v>399109</v>
      </c>
      <c r="H20" s="11">
        <f t="shared" si="6"/>
        <v>134617</v>
      </c>
      <c r="I20" s="11">
        <f t="shared" si="6"/>
        <v>32908</v>
      </c>
      <c r="J20" s="11">
        <f t="shared" si="6"/>
        <v>84614</v>
      </c>
      <c r="K20" s="11">
        <f t="shared" si="4"/>
        <v>1571619</v>
      </c>
    </row>
    <row r="21" spans="1:12" ht="17.25" customHeight="1">
      <c r="A21" s="12" t="s">
        <v>23</v>
      </c>
      <c r="B21" s="13">
        <v>92644</v>
      </c>
      <c r="C21" s="13">
        <v>116821</v>
      </c>
      <c r="D21" s="13">
        <v>130224</v>
      </c>
      <c r="E21" s="13">
        <v>81177</v>
      </c>
      <c r="F21" s="13">
        <v>127650</v>
      </c>
      <c r="G21" s="13">
        <v>216908</v>
      </c>
      <c r="H21" s="13">
        <v>78418</v>
      </c>
      <c r="I21" s="13">
        <v>21380</v>
      </c>
      <c r="J21" s="13">
        <v>50913</v>
      </c>
      <c r="K21" s="11">
        <f t="shared" si="4"/>
        <v>916135</v>
      </c>
      <c r="L21" s="50"/>
    </row>
    <row r="22" spans="1:12" ht="17.25" customHeight="1">
      <c r="A22" s="12" t="s">
        <v>24</v>
      </c>
      <c r="B22" s="13">
        <v>72064</v>
      </c>
      <c r="C22" s="13">
        <v>73740</v>
      </c>
      <c r="D22" s="13">
        <v>78913</v>
      </c>
      <c r="E22" s="13">
        <v>53692</v>
      </c>
      <c r="F22" s="13">
        <v>88118</v>
      </c>
      <c r="G22" s="13">
        <v>180396</v>
      </c>
      <c r="H22" s="13">
        <v>54973</v>
      </c>
      <c r="I22" s="13">
        <v>11296</v>
      </c>
      <c r="J22" s="13">
        <v>33374</v>
      </c>
      <c r="K22" s="11">
        <f t="shared" si="4"/>
        <v>646566</v>
      </c>
      <c r="L22" s="50"/>
    </row>
    <row r="23" spans="1:11" ht="17.25" customHeight="1">
      <c r="A23" s="12" t="s">
        <v>25</v>
      </c>
      <c r="B23" s="13">
        <v>1070</v>
      </c>
      <c r="C23" s="13">
        <v>1369</v>
      </c>
      <c r="D23" s="13">
        <v>994</v>
      </c>
      <c r="E23" s="13">
        <v>837</v>
      </c>
      <c r="F23" s="13">
        <v>1058</v>
      </c>
      <c r="G23" s="13">
        <v>1805</v>
      </c>
      <c r="H23" s="13">
        <v>1226</v>
      </c>
      <c r="I23" s="13">
        <v>232</v>
      </c>
      <c r="J23" s="13">
        <v>327</v>
      </c>
      <c r="K23" s="11">
        <f t="shared" si="4"/>
        <v>8918</v>
      </c>
    </row>
    <row r="24" spans="1:11" ht="17.25" customHeight="1">
      <c r="A24" s="16" t="s">
        <v>26</v>
      </c>
      <c r="B24" s="13">
        <f>+B25+B26</f>
        <v>63752</v>
      </c>
      <c r="C24" s="13">
        <f aca="true" t="shared" si="7" ref="C24:J24">+C25+C26</f>
        <v>98418</v>
      </c>
      <c r="D24" s="13">
        <f t="shared" si="7"/>
        <v>107787</v>
      </c>
      <c r="E24" s="13">
        <f t="shared" si="7"/>
        <v>70437</v>
      </c>
      <c r="F24" s="13">
        <f t="shared" si="7"/>
        <v>79309</v>
      </c>
      <c r="G24" s="13">
        <f t="shared" si="7"/>
        <v>109242</v>
      </c>
      <c r="H24" s="13">
        <f t="shared" si="7"/>
        <v>55645</v>
      </c>
      <c r="I24" s="13">
        <f t="shared" si="7"/>
        <v>20684</v>
      </c>
      <c r="J24" s="13">
        <f t="shared" si="7"/>
        <v>46182</v>
      </c>
      <c r="K24" s="11">
        <f t="shared" si="4"/>
        <v>651456</v>
      </c>
    </row>
    <row r="25" spans="1:12" ht="17.25" customHeight="1">
      <c r="A25" s="12" t="s">
        <v>115</v>
      </c>
      <c r="B25" s="13">
        <v>63749</v>
      </c>
      <c r="C25" s="13">
        <v>98412</v>
      </c>
      <c r="D25" s="13">
        <v>107779</v>
      </c>
      <c r="E25" s="13">
        <v>70434</v>
      </c>
      <c r="F25" s="13">
        <v>79303</v>
      </c>
      <c r="G25" s="13">
        <v>109233</v>
      </c>
      <c r="H25" s="13">
        <v>55637</v>
      </c>
      <c r="I25" s="13">
        <v>20684</v>
      </c>
      <c r="J25" s="13">
        <v>46181</v>
      </c>
      <c r="K25" s="11">
        <f t="shared" si="4"/>
        <v>651412</v>
      </c>
      <c r="L25" s="50"/>
    </row>
    <row r="26" spans="1:12" ht="17.25" customHeight="1">
      <c r="A26" s="12" t="s">
        <v>116</v>
      </c>
      <c r="B26" s="13">
        <v>3</v>
      </c>
      <c r="C26" s="13">
        <v>6</v>
      </c>
      <c r="D26" s="13">
        <v>8</v>
      </c>
      <c r="E26" s="13">
        <v>3</v>
      </c>
      <c r="F26" s="13">
        <v>6</v>
      </c>
      <c r="G26" s="13">
        <v>9</v>
      </c>
      <c r="H26" s="13">
        <v>8</v>
      </c>
      <c r="I26" s="13">
        <v>0</v>
      </c>
      <c r="J26" s="13">
        <v>1</v>
      </c>
      <c r="K26" s="11">
        <f t="shared" si="4"/>
        <v>44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4423</v>
      </c>
      <c r="I27" s="11">
        <v>0</v>
      </c>
      <c r="J27" s="11">
        <v>0</v>
      </c>
      <c r="K27" s="11">
        <f t="shared" si="4"/>
        <v>4423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19318.42</v>
      </c>
      <c r="I35" s="19">
        <v>0</v>
      </c>
      <c r="J35" s="19">
        <v>0</v>
      </c>
      <c r="K35" s="23">
        <f>SUM(B35:J35)</f>
        <v>19318.42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1455011.6600000001</v>
      </c>
      <c r="C47" s="22">
        <f aca="true" t="shared" si="12" ref="C47:H47">+C48+C57</f>
        <v>2114015.11</v>
      </c>
      <c r="D47" s="22">
        <f t="shared" si="12"/>
        <v>2395416.23</v>
      </c>
      <c r="E47" s="22">
        <f t="shared" si="12"/>
        <v>1430984.89</v>
      </c>
      <c r="F47" s="22">
        <f t="shared" si="12"/>
        <v>1907145.1300000001</v>
      </c>
      <c r="G47" s="22">
        <f t="shared" si="12"/>
        <v>2728805.67</v>
      </c>
      <c r="H47" s="22">
        <f t="shared" si="12"/>
        <v>1396213.4899999998</v>
      </c>
      <c r="I47" s="22">
        <f>+I48+I57</f>
        <v>507066.63999999996</v>
      </c>
      <c r="J47" s="22">
        <f>+J48+J57</f>
        <v>865154.84</v>
      </c>
      <c r="K47" s="22">
        <f>SUM(B47:J47)</f>
        <v>14799813.66</v>
      </c>
    </row>
    <row r="48" spans="1:11" ht="17.25" customHeight="1">
      <c r="A48" s="16" t="s">
        <v>108</v>
      </c>
      <c r="B48" s="23">
        <f>SUM(B49:B56)</f>
        <v>1437338.07</v>
      </c>
      <c r="C48" s="23">
        <f aca="true" t="shared" si="13" ref="C48:J48">SUM(C49:C56)</f>
        <v>2089042.67</v>
      </c>
      <c r="D48" s="23">
        <f t="shared" si="13"/>
        <v>2370141.12</v>
      </c>
      <c r="E48" s="23">
        <f t="shared" si="13"/>
        <v>1408034.0499999998</v>
      </c>
      <c r="F48" s="23">
        <f t="shared" si="13"/>
        <v>1883793.8</v>
      </c>
      <c r="G48" s="23">
        <f t="shared" si="13"/>
        <v>2699861.62</v>
      </c>
      <c r="H48" s="23">
        <f t="shared" si="13"/>
        <v>1375833.9999999998</v>
      </c>
      <c r="I48" s="23">
        <f t="shared" si="13"/>
        <v>507066.63999999996</v>
      </c>
      <c r="J48" s="23">
        <f t="shared" si="13"/>
        <v>851278</v>
      </c>
      <c r="K48" s="23">
        <f aca="true" t="shared" si="14" ref="K48:K57">SUM(B48:J48)</f>
        <v>14622389.970000003</v>
      </c>
    </row>
    <row r="49" spans="1:11" ht="17.25" customHeight="1">
      <c r="A49" s="34" t="s">
        <v>43</v>
      </c>
      <c r="B49" s="23">
        <f aca="true" t="shared" si="15" ref="B49:H49">ROUND(B30*B7,2)</f>
        <v>1435655.8</v>
      </c>
      <c r="C49" s="23">
        <f t="shared" si="15"/>
        <v>2081836.5</v>
      </c>
      <c r="D49" s="23">
        <f t="shared" si="15"/>
        <v>2367040.64</v>
      </c>
      <c r="E49" s="23">
        <f t="shared" si="15"/>
        <v>1406691.69</v>
      </c>
      <c r="F49" s="23">
        <f t="shared" si="15"/>
        <v>1881428.55</v>
      </c>
      <c r="G49" s="23">
        <f t="shared" si="15"/>
        <v>2696541.8</v>
      </c>
      <c r="H49" s="23">
        <f t="shared" si="15"/>
        <v>1354924.9</v>
      </c>
      <c r="I49" s="23">
        <f>ROUND(I30*I7,2)</f>
        <v>506000.92</v>
      </c>
      <c r="J49" s="23">
        <f>ROUND(J30*J7,2)</f>
        <v>849060.96</v>
      </c>
      <c r="K49" s="23">
        <f t="shared" si="14"/>
        <v>14579181.760000002</v>
      </c>
    </row>
    <row r="50" spans="1:11" ht="17.25" customHeight="1">
      <c r="A50" s="34" t="s">
        <v>44</v>
      </c>
      <c r="B50" s="19">
        <v>0</v>
      </c>
      <c r="C50" s="23">
        <f>ROUND(C31*C7,2)</f>
        <v>4627.45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4627.45</v>
      </c>
    </row>
    <row r="51" spans="1:11" ht="17.25" customHeight="1">
      <c r="A51" s="64" t="s">
        <v>104</v>
      </c>
      <c r="B51" s="65">
        <f aca="true" t="shared" si="16" ref="B51:H51">ROUND(B32*B7,2)</f>
        <v>-2409.41</v>
      </c>
      <c r="C51" s="65">
        <f t="shared" si="16"/>
        <v>-3195</v>
      </c>
      <c r="D51" s="65">
        <f t="shared" si="16"/>
        <v>-3285.28</v>
      </c>
      <c r="E51" s="65">
        <f t="shared" si="16"/>
        <v>-2103.04</v>
      </c>
      <c r="F51" s="65">
        <f t="shared" si="16"/>
        <v>-2916.27</v>
      </c>
      <c r="G51" s="65">
        <f t="shared" si="16"/>
        <v>-4110.26</v>
      </c>
      <c r="H51" s="65">
        <f t="shared" si="16"/>
        <v>-2124.36</v>
      </c>
      <c r="I51" s="19">
        <v>0</v>
      </c>
      <c r="J51" s="19">
        <v>0</v>
      </c>
      <c r="K51" s="65">
        <f>SUM(B51:J51)</f>
        <v>-20143.620000000003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19318.42</v>
      </c>
      <c r="I53" s="31">
        <f>+I35</f>
        <v>0</v>
      </c>
      <c r="J53" s="31">
        <f>+J35</f>
        <v>0</v>
      </c>
      <c r="K53" s="23">
        <f t="shared" si="14"/>
        <v>19318.42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17673.59</v>
      </c>
      <c r="C57" s="36">
        <v>24972.44</v>
      </c>
      <c r="D57" s="36">
        <v>25275.11</v>
      </c>
      <c r="E57" s="36">
        <v>22950.84</v>
      </c>
      <c r="F57" s="36">
        <v>23351.33</v>
      </c>
      <c r="G57" s="36">
        <v>28944.05</v>
      </c>
      <c r="H57" s="36">
        <v>20379.49</v>
      </c>
      <c r="I57" s="19">
        <v>0</v>
      </c>
      <c r="J57" s="36">
        <v>13876.84</v>
      </c>
      <c r="K57" s="36">
        <f t="shared" si="14"/>
        <v>177423.68999999997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-221989.97</v>
      </c>
      <c r="C61" s="35">
        <f t="shared" si="17"/>
        <v>-238398.45</v>
      </c>
      <c r="D61" s="35">
        <f t="shared" si="17"/>
        <v>-224010.66</v>
      </c>
      <c r="E61" s="35">
        <f t="shared" si="17"/>
        <v>-240749.37</v>
      </c>
      <c r="F61" s="35">
        <f t="shared" si="17"/>
        <v>-249950.19</v>
      </c>
      <c r="G61" s="35">
        <f t="shared" si="17"/>
        <v>-298264.82999999996</v>
      </c>
      <c r="H61" s="35">
        <f t="shared" si="17"/>
        <v>-188999.05</v>
      </c>
      <c r="I61" s="35">
        <f t="shared" si="17"/>
        <v>-100558.62</v>
      </c>
      <c r="J61" s="35">
        <f t="shared" si="17"/>
        <v>-79093.62</v>
      </c>
      <c r="K61" s="35">
        <f>SUM(B61:J61)</f>
        <v>-1842014.7600000002</v>
      </c>
    </row>
    <row r="62" spans="1:11" ht="18.75" customHeight="1">
      <c r="A62" s="16" t="s">
        <v>74</v>
      </c>
      <c r="B62" s="35">
        <f aca="true" t="shared" si="18" ref="B62:J62">B63+B64+B65+B66+B67+B68</f>
        <v>-206479.02</v>
      </c>
      <c r="C62" s="35">
        <f t="shared" si="18"/>
        <v>-216274.42</v>
      </c>
      <c r="D62" s="35">
        <f t="shared" si="18"/>
        <v>-203022.7</v>
      </c>
      <c r="E62" s="35">
        <f t="shared" si="18"/>
        <v>-225784.61</v>
      </c>
      <c r="F62" s="35">
        <f t="shared" si="18"/>
        <v>-228379.06</v>
      </c>
      <c r="G62" s="35">
        <f t="shared" si="18"/>
        <v>-266015.1</v>
      </c>
      <c r="H62" s="35">
        <f t="shared" si="18"/>
        <v>-174680</v>
      </c>
      <c r="I62" s="35">
        <f t="shared" si="18"/>
        <v>-33132</v>
      </c>
      <c r="J62" s="35">
        <f t="shared" si="18"/>
        <v>-68716</v>
      </c>
      <c r="K62" s="35">
        <f aca="true" t="shared" si="19" ref="K62:K91">SUM(B62:J62)</f>
        <v>-1622482.9100000001</v>
      </c>
    </row>
    <row r="63" spans="1:11" ht="18.75" customHeight="1">
      <c r="A63" s="12" t="s">
        <v>75</v>
      </c>
      <c r="B63" s="35">
        <f>-ROUND(B9*$D$3,2)</f>
        <v>-148760</v>
      </c>
      <c r="C63" s="35">
        <f aca="true" t="shared" si="20" ref="C63:J63">-ROUND(C9*$D$3,2)</f>
        <v>-209920</v>
      </c>
      <c r="D63" s="35">
        <f t="shared" si="20"/>
        <v>-181032</v>
      </c>
      <c r="E63" s="35">
        <f t="shared" si="20"/>
        <v>-138692</v>
      </c>
      <c r="F63" s="35">
        <f t="shared" si="20"/>
        <v>-151876</v>
      </c>
      <c r="G63" s="35">
        <f t="shared" si="20"/>
        <v>-202040</v>
      </c>
      <c r="H63" s="35">
        <f t="shared" si="20"/>
        <v>-174680</v>
      </c>
      <c r="I63" s="35">
        <f t="shared" si="20"/>
        <v>-33132</v>
      </c>
      <c r="J63" s="35">
        <f t="shared" si="20"/>
        <v>-68716</v>
      </c>
      <c r="K63" s="35">
        <f t="shared" si="19"/>
        <v>-1308848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-1156</v>
      </c>
      <c r="C65" s="35">
        <v>-344</v>
      </c>
      <c r="D65" s="35">
        <v>-252</v>
      </c>
      <c r="E65" s="35">
        <v>-560</v>
      </c>
      <c r="F65" s="35">
        <v>-516</v>
      </c>
      <c r="G65" s="35">
        <v>-436</v>
      </c>
      <c r="H65" s="19">
        <v>0</v>
      </c>
      <c r="I65" s="19">
        <v>0</v>
      </c>
      <c r="J65" s="19">
        <v>0</v>
      </c>
      <c r="K65" s="35">
        <f t="shared" si="19"/>
        <v>-3264</v>
      </c>
    </row>
    <row r="66" spans="1:11" ht="18.75" customHeight="1">
      <c r="A66" s="12" t="s">
        <v>105</v>
      </c>
      <c r="B66" s="35">
        <v>-8008</v>
      </c>
      <c r="C66" s="35">
        <v>-1932</v>
      </c>
      <c r="D66" s="35">
        <v>-2688</v>
      </c>
      <c r="E66" s="35">
        <v>-2512</v>
      </c>
      <c r="F66" s="35">
        <v>-2268</v>
      </c>
      <c r="G66" s="35">
        <v>-1680</v>
      </c>
      <c r="H66" s="19">
        <v>0</v>
      </c>
      <c r="I66" s="19">
        <v>0</v>
      </c>
      <c r="J66" s="19">
        <v>0</v>
      </c>
      <c r="K66" s="35">
        <f t="shared" si="19"/>
        <v>-19088</v>
      </c>
    </row>
    <row r="67" spans="1:11" ht="18.75" customHeight="1">
      <c r="A67" s="12" t="s">
        <v>52</v>
      </c>
      <c r="B67" s="35">
        <v>-48555.02</v>
      </c>
      <c r="C67" s="35">
        <v>-4078.42</v>
      </c>
      <c r="D67" s="35">
        <v>-19050.7</v>
      </c>
      <c r="E67" s="35">
        <v>-84020.61</v>
      </c>
      <c r="F67" s="35">
        <v>-73719.06</v>
      </c>
      <c r="G67" s="35">
        <v>-61859.1</v>
      </c>
      <c r="H67" s="19">
        <v>0</v>
      </c>
      <c r="I67" s="19">
        <v>0</v>
      </c>
      <c r="J67" s="19">
        <v>0</v>
      </c>
      <c r="K67" s="35">
        <f t="shared" si="19"/>
        <v>-291282.91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-15510.95</v>
      </c>
      <c r="C69" s="65">
        <f>SUM(C70:C102)</f>
        <v>-22124.030000000002</v>
      </c>
      <c r="D69" s="65">
        <f>SUM(D70:D102)</f>
        <v>-20987.960000000003</v>
      </c>
      <c r="E69" s="65">
        <f aca="true" t="shared" si="21" ref="E69:J69">SUM(E70:E102)</f>
        <v>-14964.76</v>
      </c>
      <c r="F69" s="65">
        <f t="shared" si="21"/>
        <v>-21571.13</v>
      </c>
      <c r="G69" s="65">
        <f t="shared" si="21"/>
        <v>-32249.730000000003</v>
      </c>
      <c r="H69" s="65">
        <f t="shared" si="21"/>
        <v>-14319.05</v>
      </c>
      <c r="I69" s="65">
        <f t="shared" si="21"/>
        <v>-67426.62</v>
      </c>
      <c r="J69" s="65">
        <f t="shared" si="21"/>
        <v>-10377.62</v>
      </c>
      <c r="K69" s="65">
        <f t="shared" si="19"/>
        <v>-219531.84999999998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5">
        <f t="shared" si="19"/>
        <v>-147619.05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136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3" t="s">
        <v>118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119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1233021.6900000002</v>
      </c>
      <c r="C106" s="24">
        <f t="shared" si="22"/>
        <v>1875616.66</v>
      </c>
      <c r="D106" s="24">
        <f t="shared" si="22"/>
        <v>2171405.57</v>
      </c>
      <c r="E106" s="24">
        <f t="shared" si="22"/>
        <v>1190235.52</v>
      </c>
      <c r="F106" s="24">
        <f t="shared" si="22"/>
        <v>1657194.9400000002</v>
      </c>
      <c r="G106" s="24">
        <f t="shared" si="22"/>
        <v>2430540.84</v>
      </c>
      <c r="H106" s="24">
        <f t="shared" si="22"/>
        <v>1207214.4399999997</v>
      </c>
      <c r="I106" s="24">
        <f>+I107+I108</f>
        <v>406508.01999999996</v>
      </c>
      <c r="J106" s="24">
        <f>+J107+J108</f>
        <v>786061.22</v>
      </c>
      <c r="K106" s="46">
        <f>SUM(B106:J106)</f>
        <v>12957798.899999999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1215348.1</v>
      </c>
      <c r="C107" s="24">
        <f t="shared" si="23"/>
        <v>1850644.22</v>
      </c>
      <c r="D107" s="24">
        <f t="shared" si="23"/>
        <v>2146130.46</v>
      </c>
      <c r="E107" s="24">
        <f t="shared" si="23"/>
        <v>1167284.68</v>
      </c>
      <c r="F107" s="24">
        <f t="shared" si="23"/>
        <v>1633843.61</v>
      </c>
      <c r="G107" s="24">
        <f t="shared" si="23"/>
        <v>2401596.79</v>
      </c>
      <c r="H107" s="24">
        <f t="shared" si="23"/>
        <v>1186834.9499999997</v>
      </c>
      <c r="I107" s="24">
        <f t="shared" si="23"/>
        <v>406508.01999999996</v>
      </c>
      <c r="J107" s="24">
        <f t="shared" si="23"/>
        <v>772184.38</v>
      </c>
      <c r="K107" s="46">
        <f>SUM(B107:J107)</f>
        <v>12780375.209999999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17673.59</v>
      </c>
      <c r="C108" s="24">
        <f t="shared" si="24"/>
        <v>24972.44</v>
      </c>
      <c r="D108" s="24">
        <f t="shared" si="24"/>
        <v>25275.11</v>
      </c>
      <c r="E108" s="24">
        <f t="shared" si="24"/>
        <v>22950.84</v>
      </c>
      <c r="F108" s="24">
        <f t="shared" si="24"/>
        <v>23351.33</v>
      </c>
      <c r="G108" s="24">
        <f t="shared" si="24"/>
        <v>28944.05</v>
      </c>
      <c r="H108" s="24">
        <f t="shared" si="24"/>
        <v>20379.49</v>
      </c>
      <c r="I108" s="19">
        <f t="shared" si="24"/>
        <v>0</v>
      </c>
      <c r="J108" s="24">
        <f t="shared" si="24"/>
        <v>13876.84</v>
      </c>
      <c r="K108" s="46">
        <f>SUM(B108:J108)</f>
        <v>177423.68999999997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12957798.910000002</v>
      </c>
      <c r="L114" s="52"/>
    </row>
    <row r="115" spans="1:11" ht="18.75" customHeight="1">
      <c r="A115" s="26" t="s">
        <v>70</v>
      </c>
      <c r="B115" s="27">
        <v>160522.99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160522.99</v>
      </c>
    </row>
    <row r="116" spans="1:11" ht="18.75" customHeight="1">
      <c r="A116" s="26" t="s">
        <v>71</v>
      </c>
      <c r="B116" s="27">
        <v>1072498.7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1072498.7</v>
      </c>
    </row>
    <row r="117" spans="1:11" ht="18.75" customHeight="1">
      <c r="A117" s="26" t="s">
        <v>72</v>
      </c>
      <c r="B117" s="38">
        <v>0</v>
      </c>
      <c r="C117" s="27">
        <f>+C106</f>
        <v>1875616.66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1875616.66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2021175.99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2021175.99</v>
      </c>
    </row>
    <row r="119" spans="1:11" ht="18.75" customHeight="1">
      <c r="A119" s="26" t="s">
        <v>120</v>
      </c>
      <c r="B119" s="38">
        <v>0</v>
      </c>
      <c r="C119" s="38">
        <v>0</v>
      </c>
      <c r="D119" s="27">
        <v>150229.58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150229.58</v>
      </c>
    </row>
    <row r="120" spans="1:11" ht="18.75" customHeight="1">
      <c r="A120" s="26" t="s">
        <v>121</v>
      </c>
      <c r="B120" s="38">
        <v>0</v>
      </c>
      <c r="C120" s="38">
        <v>0</v>
      </c>
      <c r="D120" s="38">
        <v>0</v>
      </c>
      <c r="E120" s="27">
        <v>1071211.97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1071211.97</v>
      </c>
    </row>
    <row r="121" spans="1:11" ht="18.75" customHeight="1">
      <c r="A121" s="26" t="s">
        <v>122</v>
      </c>
      <c r="B121" s="38">
        <v>0</v>
      </c>
      <c r="C121" s="38">
        <v>0</v>
      </c>
      <c r="D121" s="38">
        <v>0</v>
      </c>
      <c r="E121" s="27">
        <v>119023.55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119023.55</v>
      </c>
    </row>
    <row r="122" spans="1:11" ht="18.75" customHeight="1">
      <c r="A122" s="26" t="s">
        <v>123</v>
      </c>
      <c r="B122" s="38">
        <v>0</v>
      </c>
      <c r="C122" s="38">
        <v>0</v>
      </c>
      <c r="D122" s="38">
        <v>0</v>
      </c>
      <c r="E122" s="38">
        <v>0</v>
      </c>
      <c r="F122" s="27">
        <v>323094.19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323094.19</v>
      </c>
    </row>
    <row r="123" spans="1:11" ht="18.75" customHeight="1">
      <c r="A123" s="26" t="s">
        <v>124</v>
      </c>
      <c r="B123" s="38">
        <v>0</v>
      </c>
      <c r="C123" s="38">
        <v>0</v>
      </c>
      <c r="D123" s="38">
        <v>0</v>
      </c>
      <c r="E123" s="38">
        <v>0</v>
      </c>
      <c r="F123" s="27">
        <v>597066.69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597066.69</v>
      </c>
    </row>
    <row r="124" spans="1:11" ht="18.75" customHeight="1">
      <c r="A124" s="26" t="s">
        <v>125</v>
      </c>
      <c r="B124" s="38">
        <v>0</v>
      </c>
      <c r="C124" s="38">
        <v>0</v>
      </c>
      <c r="D124" s="38">
        <v>0</v>
      </c>
      <c r="E124" s="38">
        <v>0</v>
      </c>
      <c r="F124" s="27">
        <v>83333.23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83333.23</v>
      </c>
    </row>
    <row r="125" spans="1:11" ht="18.75" customHeight="1">
      <c r="A125" s="26" t="s">
        <v>126</v>
      </c>
      <c r="B125" s="66">
        <v>0</v>
      </c>
      <c r="C125" s="66">
        <v>0</v>
      </c>
      <c r="D125" s="66">
        <v>0</v>
      </c>
      <c r="E125" s="66">
        <v>0</v>
      </c>
      <c r="F125" s="67">
        <v>653700.83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653700.83</v>
      </c>
    </row>
    <row r="126" spans="1:11" ht="18.75" customHeight="1">
      <c r="A126" s="26" t="s">
        <v>127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706010.97</v>
      </c>
      <c r="H126" s="38">
        <v>0</v>
      </c>
      <c r="I126" s="38">
        <v>0</v>
      </c>
      <c r="J126" s="38">
        <v>0</v>
      </c>
      <c r="K126" s="39">
        <f t="shared" si="25"/>
        <v>706010.97</v>
      </c>
    </row>
    <row r="127" spans="1:11" ht="18.75" customHeight="1">
      <c r="A127" s="26" t="s">
        <v>128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57746.43</v>
      </c>
      <c r="H127" s="38">
        <v>0</v>
      </c>
      <c r="I127" s="38">
        <v>0</v>
      </c>
      <c r="J127" s="38">
        <v>0</v>
      </c>
      <c r="K127" s="39">
        <f t="shared" si="25"/>
        <v>57746.43</v>
      </c>
    </row>
    <row r="128" spans="1:11" ht="18.75" customHeight="1">
      <c r="A128" s="26" t="s">
        <v>129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349949.42</v>
      </c>
      <c r="H128" s="38">
        <v>0</v>
      </c>
      <c r="I128" s="38">
        <v>0</v>
      </c>
      <c r="J128" s="38">
        <v>0</v>
      </c>
      <c r="K128" s="39">
        <f t="shared" si="25"/>
        <v>349949.42</v>
      </c>
    </row>
    <row r="129" spans="1:11" ht="18.75" customHeight="1">
      <c r="A129" s="26" t="s">
        <v>130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347306.82</v>
      </c>
      <c r="H129" s="38">
        <v>0</v>
      </c>
      <c r="I129" s="38">
        <v>0</v>
      </c>
      <c r="J129" s="38">
        <v>0</v>
      </c>
      <c r="K129" s="39">
        <f t="shared" si="25"/>
        <v>347306.82</v>
      </c>
    </row>
    <row r="130" spans="1:11" ht="18.75" customHeight="1">
      <c r="A130" s="26" t="s">
        <v>131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969527.22</v>
      </c>
      <c r="H130" s="38">
        <v>0</v>
      </c>
      <c r="I130" s="38">
        <v>0</v>
      </c>
      <c r="J130" s="38">
        <v>0</v>
      </c>
      <c r="K130" s="39">
        <f t="shared" si="25"/>
        <v>969527.22</v>
      </c>
    </row>
    <row r="131" spans="1:11" ht="18.75" customHeight="1">
      <c r="A131" s="26" t="s">
        <v>132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428907.09</v>
      </c>
      <c r="I131" s="38">
        <v>0</v>
      </c>
      <c r="J131" s="38">
        <v>0</v>
      </c>
      <c r="K131" s="39">
        <f t="shared" si="25"/>
        <v>428907.09</v>
      </c>
    </row>
    <row r="132" spans="1:11" ht="18.75" customHeight="1">
      <c r="A132" s="26" t="s">
        <v>133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778307.34</v>
      </c>
      <c r="I132" s="38">
        <v>0</v>
      </c>
      <c r="J132" s="38">
        <v>0</v>
      </c>
      <c r="K132" s="39">
        <f t="shared" si="25"/>
        <v>778307.34</v>
      </c>
    </row>
    <row r="133" spans="1:11" ht="18.75" customHeight="1">
      <c r="A133" s="26" t="s">
        <v>134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406508.02</v>
      </c>
      <c r="J133" s="38"/>
      <c r="K133" s="39">
        <f t="shared" si="25"/>
        <v>406508.02</v>
      </c>
    </row>
    <row r="134" spans="1:11" ht="18.75" customHeight="1">
      <c r="A134" s="74" t="s">
        <v>135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786061.22</v>
      </c>
      <c r="K134" s="42">
        <f t="shared" si="25"/>
        <v>786061.22</v>
      </c>
    </row>
    <row r="135" spans="1:11" ht="18.75" customHeight="1">
      <c r="A135" s="72"/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/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2018-01-19T18:02:16Z</dcterms:modified>
  <cp:category/>
  <cp:version/>
  <cp:contentType/>
  <cp:contentStatus/>
</cp:coreProperties>
</file>