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<sst xmlns="http://schemas.openxmlformats.org/spreadsheetml/2006/main" count="138" uniqueCount="138">
  <si>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</si>
  <si>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</si>
  <si>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</si>
  <si>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</si>
  <si>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</si>
  <si>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</si>
  <si>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</si>
  <si>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</si>
  <si>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</si>
  <si>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</si>
  <si>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</si>
  <si>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</si>
  <si>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</si>
  <si>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</si>
  <si>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</si>
  <si>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</si>
  <si>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</si>
  <si>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</si>
  <si>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</si>
  <si>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</si>
  <si>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</si>
  <si>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</si>
  <si>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</si>
  <si>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</si>
  <si>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</si>
  <si>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</si>
  <si>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</si>
  <si>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</si>
  <si>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</si>
  <si>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</si>
  <si>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</si>
  <si>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</si>
  <si>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</si>
  <si>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</si>
  <si>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</si>
  <si>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</si>
  <si>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</si>
  <si>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</si>
  <si>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</si>
  <si>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</si>
  <si>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</si>
  <si>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</si>
  <si>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</si>
  <si>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</si>
  <si>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</si>
  <si>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</si>
  <si>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</si>
  <si>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</si>
  <si>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</si>
  <si>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</si>
  <si>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</si>
  <si>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</si>
  <si>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</si>
  <si>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</si>
  <si>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</si>
  <si>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</si>
  <si>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</si>
  <si>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</si>
  <si>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</si>
  <si>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</si>
  <si>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</si>
  <si>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</si>
  <si>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</si>
  <si>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</si>
  <si>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</si>
  <si>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</si>
  <si>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</si>
  <si>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</si>
  <si>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</si>
  <si>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</si>
  <si>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</si>
  <si>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</si>
  <si>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</si>
  <si>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</si>
  <si>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</si>
  <si>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</si>
  <si>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</si>
  <si>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</si>
  <si>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</si>
  <si>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</si>
  <si>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</si>
  <si>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</si>
  <si>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</si>
  <si>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</si>
  <si>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</si>
  <si>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</si>
  <si>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</si>
  <si>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</si>
  <si>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</si>
  <si>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</si>
  <si>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</si>
  <si>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</si>
  <si>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</si>
  <si>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</si>
  <si>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</si>
  <si>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</si>
  <si>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</si>
  <si>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</si>
  <si>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</si>
  <si>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</si>
  <si>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</si>
  <si>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</si>
  <si>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</si>
  <si>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</si>
  <si>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</si>
  <si>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</si>
  <si>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</si>
  <si>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</si>
  <si>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</si>
  <si>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</si>
  <si>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</si>
  <si>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</si>
  <si>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</si>
  <si>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</si>
  <si>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</si>
  <si>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</si>
  <si>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</si>
  <si>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</si>
  <si>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</si>
  <si>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</si>
  <si>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</si>
  <si>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</si>
  <si>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</si>
  <si>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</si>
  <si>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</si>
  <si>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</si>
  <si>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</si>
  <si>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</si>
  <si>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</si>
  <si>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</si>
  <si>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</si>
  <si>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</si>
  <si>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</si>
  <si>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</si>
  <si>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</si>
  <si>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</si>
  <si>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</si>
  <si>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14/01/18 - VENCIMENTO 19/01/18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</si>
</sst>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152688</v>
      </c>
      <c r="C7" s="9">
        <f t="shared" si="0"/>
        <v>208318</v>
      </c>
      <c r="D7" s="9">
        <f t="shared" si="0"/>
        <v>225707</v>
      </c>
      <c r="E7" s="9">
        <f t="shared" si="0"/>
        <v>127606</v>
      </c>
      <c r="F7" s="9">
        <f t="shared" si="0"/>
        <v>216910</v>
      </c>
      <c r="G7" s="9">
        <f t="shared" si="0"/>
        <v>375657</v>
      </c>
      <c r="H7" s="9">
        <f t="shared" si="0"/>
        <v>133308</v>
      </c>
      <c r="I7" s="9">
        <f t="shared" si="0"/>
        <v>25105</v>
      </c>
      <c r="J7" s="9">
        <f t="shared" si="0"/>
        <v>101209</v>
      </c>
      <c r="K7" s="9">
        <f t="shared" si="0"/>
        <v>1566508</v>
      </c>
      <c r="L7" s="50"/>
    </row>
    <row r="8" spans="1:11" ht="17.25" customHeight="1">
      <c r="A8" s="10" t="s">
        <v>97</v>
      </c>
      <c r="B8" s="11">
        <f>B9+B12+B16</f>
        <v>79591</v>
      </c>
      <c r="C8" s="11">
        <f aca="true" t="shared" si="1" ref="C8:J8">C9+C12+C16</f>
        <v>114451</v>
      </c>
      <c r="D8" s="11">
        <f t="shared" si="1"/>
        <v>114077</v>
      </c>
      <c r="E8" s="11">
        <f t="shared" si="1"/>
        <v>69051</v>
      </c>
      <c r="F8" s="11">
        <f t="shared" si="1"/>
        <v>107850</v>
      </c>
      <c r="G8" s="11">
        <f t="shared" si="1"/>
        <v>186732</v>
      </c>
      <c r="H8" s="11">
        <f t="shared" si="1"/>
        <v>77852</v>
      </c>
      <c r="I8" s="11">
        <f t="shared" si="1"/>
        <v>11518</v>
      </c>
      <c r="J8" s="11">
        <f t="shared" si="1"/>
        <v>53172</v>
      </c>
      <c r="K8" s="11">
        <f>SUM(B8:J8)</f>
        <v>814294</v>
      </c>
    </row>
    <row r="9" spans="1:11" ht="17.25" customHeight="1">
      <c r="A9" s="15" t="s">
        <v>16</v>
      </c>
      <c r="B9" s="13">
        <f>+B10+B11</f>
        <v>15062</v>
      </c>
      <c r="C9" s="13">
        <f aca="true" t="shared" si="2" ref="C9:J9">+C10+C11</f>
        <v>23352</v>
      </c>
      <c r="D9" s="13">
        <f t="shared" si="2"/>
        <v>21563</v>
      </c>
      <c r="E9" s="13">
        <f t="shared" si="2"/>
        <v>13418</v>
      </c>
      <c r="F9" s="13">
        <f t="shared" si="2"/>
        <v>17236</v>
      </c>
      <c r="G9" s="13">
        <f t="shared" si="2"/>
        <v>23543</v>
      </c>
      <c r="H9" s="13">
        <f t="shared" si="2"/>
        <v>16652</v>
      </c>
      <c r="I9" s="13">
        <f t="shared" si="2"/>
        <v>2704</v>
      </c>
      <c r="J9" s="13">
        <f t="shared" si="2"/>
        <v>9646</v>
      </c>
      <c r="K9" s="11">
        <f>SUM(B9:J9)</f>
        <v>143176</v>
      </c>
    </row>
    <row r="10" spans="1:11" ht="17.25" customHeight="1">
      <c r="A10" s="29" t="s">
        <v>17</v>
      </c>
      <c r="B10" s="13">
        <v>15062</v>
      </c>
      <c r="C10" s="13">
        <v>23352</v>
      </c>
      <c r="D10" s="13">
        <v>21563</v>
      </c>
      <c r="E10" s="13">
        <v>13418</v>
      </c>
      <c r="F10" s="13">
        <v>17236</v>
      </c>
      <c r="G10" s="13">
        <v>23543</v>
      </c>
      <c r="H10" s="13">
        <v>16652</v>
      </c>
      <c r="I10" s="13">
        <v>2704</v>
      </c>
      <c r="J10" s="13">
        <v>9646</v>
      </c>
      <c r="K10" s="11">
        <f>SUM(B10:J10)</f>
        <v>143176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60135</v>
      </c>
      <c r="C12" s="17">
        <f t="shared" si="3"/>
        <v>84970</v>
      </c>
      <c r="D12" s="17">
        <f t="shared" si="3"/>
        <v>86343</v>
      </c>
      <c r="E12" s="17">
        <f t="shared" si="3"/>
        <v>52094</v>
      </c>
      <c r="F12" s="17">
        <f t="shared" si="3"/>
        <v>83940</v>
      </c>
      <c r="G12" s="17">
        <f t="shared" si="3"/>
        <v>151613</v>
      </c>
      <c r="H12" s="17">
        <f t="shared" si="3"/>
        <v>57628</v>
      </c>
      <c r="I12" s="17">
        <f t="shared" si="3"/>
        <v>8126</v>
      </c>
      <c r="J12" s="17">
        <f t="shared" si="3"/>
        <v>40745</v>
      </c>
      <c r="K12" s="11">
        <f aca="true" t="shared" si="4" ref="K12:K27">SUM(B12:J12)</f>
        <v>625594</v>
      </c>
    </row>
    <row r="13" spans="1:13" ht="17.25" customHeight="1">
      <c r="A13" s="14" t="s">
        <v>19</v>
      </c>
      <c r="B13" s="13">
        <v>28885</v>
      </c>
      <c r="C13" s="13">
        <v>44330</v>
      </c>
      <c r="D13" s="13">
        <v>45116</v>
      </c>
      <c r="E13" s="13">
        <v>26692</v>
      </c>
      <c r="F13" s="13">
        <v>40301</v>
      </c>
      <c r="G13" s="13">
        <v>65643</v>
      </c>
      <c r="H13" s="13">
        <v>25680</v>
      </c>
      <c r="I13" s="13">
        <v>4495</v>
      </c>
      <c r="J13" s="13">
        <v>21537</v>
      </c>
      <c r="K13" s="11">
        <f t="shared" si="4"/>
        <v>302679</v>
      </c>
      <c r="L13" s="50"/>
      <c r="M13" s="51"/>
    </row>
    <row r="14" spans="1:12" ht="17.25" customHeight="1">
      <c r="A14" s="14" t="s">
        <v>20</v>
      </c>
      <c r="B14" s="13">
        <v>30742</v>
      </c>
      <c r="C14" s="13">
        <v>39934</v>
      </c>
      <c r="D14" s="13">
        <v>40725</v>
      </c>
      <c r="E14" s="13">
        <v>24942</v>
      </c>
      <c r="F14" s="13">
        <v>43098</v>
      </c>
      <c r="G14" s="13">
        <v>85091</v>
      </c>
      <c r="H14" s="13">
        <v>31101</v>
      </c>
      <c r="I14" s="13">
        <v>3535</v>
      </c>
      <c r="J14" s="13">
        <v>18992</v>
      </c>
      <c r="K14" s="11">
        <f t="shared" si="4"/>
        <v>318160</v>
      </c>
      <c r="L14" s="50"/>
    </row>
    <row r="15" spans="1:11" ht="17.25" customHeight="1">
      <c r="A15" s="14" t="s">
        <v>21</v>
      </c>
      <c r="B15" s="13">
        <v>508</v>
      </c>
      <c r="C15" s="13">
        <v>706</v>
      </c>
      <c r="D15" s="13">
        <v>502</v>
      </c>
      <c r="E15" s="13">
        <v>460</v>
      </c>
      <c r="F15" s="13">
        <v>541</v>
      </c>
      <c r="G15" s="13">
        <v>879</v>
      </c>
      <c r="H15" s="13">
        <v>847</v>
      </c>
      <c r="I15" s="13">
        <v>96</v>
      </c>
      <c r="J15" s="13">
        <v>216</v>
      </c>
      <c r="K15" s="11">
        <f t="shared" si="4"/>
        <v>4755</v>
      </c>
    </row>
    <row r="16" spans="1:11" ht="17.25" customHeight="1">
      <c r="A16" s="15" t="s">
        <v>93</v>
      </c>
      <c r="B16" s="13">
        <f>B17+B18+B19</f>
        <v>4394</v>
      </c>
      <c r="C16" s="13">
        <f aca="true" t="shared" si="5" ref="C16:J16">C17+C18+C19</f>
        <v>6129</v>
      </c>
      <c r="D16" s="13">
        <f t="shared" si="5"/>
        <v>6171</v>
      </c>
      <c r="E16" s="13">
        <f t="shared" si="5"/>
        <v>3539</v>
      </c>
      <c r="F16" s="13">
        <f t="shared" si="5"/>
        <v>6674</v>
      </c>
      <c r="G16" s="13">
        <f t="shared" si="5"/>
        <v>11576</v>
      </c>
      <c r="H16" s="13">
        <f t="shared" si="5"/>
        <v>3572</v>
      </c>
      <c r="I16" s="13">
        <f t="shared" si="5"/>
        <v>688</v>
      </c>
      <c r="J16" s="13">
        <f t="shared" si="5"/>
        <v>2781</v>
      </c>
      <c r="K16" s="11">
        <f t="shared" si="4"/>
        <v>45524</v>
      </c>
    </row>
    <row r="17" spans="1:11" ht="17.25" customHeight="1">
      <c r="A17" s="14" t="s">
        <v>94</v>
      </c>
      <c r="B17" s="13">
        <v>4372</v>
      </c>
      <c r="C17" s="13">
        <v>6090</v>
      </c>
      <c r="D17" s="13">
        <v>6143</v>
      </c>
      <c r="E17" s="13">
        <v>3524</v>
      </c>
      <c r="F17" s="13">
        <v>6643</v>
      </c>
      <c r="G17" s="13">
        <v>11502</v>
      </c>
      <c r="H17" s="13">
        <v>3546</v>
      </c>
      <c r="I17" s="13">
        <v>686</v>
      </c>
      <c r="J17" s="13">
        <v>2769</v>
      </c>
      <c r="K17" s="11">
        <f t="shared" si="4"/>
        <v>45275</v>
      </c>
    </row>
    <row r="18" spans="1:11" ht="17.25" customHeight="1">
      <c r="A18" s="14" t="s">
        <v>95</v>
      </c>
      <c r="B18" s="13">
        <v>20</v>
      </c>
      <c r="C18" s="13">
        <v>35</v>
      </c>
      <c r="D18" s="13">
        <v>24</v>
      </c>
      <c r="E18" s="13">
        <v>14</v>
      </c>
      <c r="F18" s="13">
        <v>21</v>
      </c>
      <c r="G18" s="13">
        <v>66</v>
      </c>
      <c r="H18" s="13">
        <v>21</v>
      </c>
      <c r="I18" s="13">
        <v>1</v>
      </c>
      <c r="J18" s="13">
        <v>12</v>
      </c>
      <c r="K18" s="11">
        <f t="shared" si="4"/>
        <v>214</v>
      </c>
    </row>
    <row r="19" spans="1:11" ht="17.25" customHeight="1">
      <c r="A19" s="14" t="s">
        <v>96</v>
      </c>
      <c r="B19" s="13">
        <v>2</v>
      </c>
      <c r="C19" s="13">
        <v>4</v>
      </c>
      <c r="D19" s="13">
        <v>4</v>
      </c>
      <c r="E19" s="13">
        <v>1</v>
      </c>
      <c r="F19" s="13">
        <v>10</v>
      </c>
      <c r="G19" s="13">
        <v>8</v>
      </c>
      <c r="H19" s="13">
        <v>5</v>
      </c>
      <c r="I19" s="13">
        <v>1</v>
      </c>
      <c r="J19" s="13">
        <v>0</v>
      </c>
      <c r="K19" s="11">
        <f t="shared" si="4"/>
        <v>35</v>
      </c>
    </row>
    <row r="20" spans="1:11" ht="17.25" customHeight="1">
      <c r="A20" s="16" t="s">
        <v>22</v>
      </c>
      <c r="B20" s="11">
        <f>+B21+B22+B23</f>
        <v>49480</v>
      </c>
      <c r="C20" s="11">
        <f aca="true" t="shared" si="6" ref="C20:J20">+C21+C22+C23</f>
        <v>58942</v>
      </c>
      <c r="D20" s="11">
        <f t="shared" si="6"/>
        <v>70015</v>
      </c>
      <c r="E20" s="11">
        <f t="shared" si="6"/>
        <v>35772</v>
      </c>
      <c r="F20" s="11">
        <f t="shared" si="6"/>
        <v>78574</v>
      </c>
      <c r="G20" s="11">
        <f t="shared" si="6"/>
        <v>148353</v>
      </c>
      <c r="H20" s="11">
        <f t="shared" si="6"/>
        <v>38767</v>
      </c>
      <c r="I20" s="11">
        <f t="shared" si="6"/>
        <v>7584</v>
      </c>
      <c r="J20" s="11">
        <f t="shared" si="6"/>
        <v>29096</v>
      </c>
      <c r="K20" s="11">
        <f t="shared" si="4"/>
        <v>516583</v>
      </c>
    </row>
    <row r="21" spans="1:12" ht="17.25" customHeight="1">
      <c r="A21" s="12" t="s">
        <v>23</v>
      </c>
      <c r="B21" s="13">
        <v>27476</v>
      </c>
      <c r="C21" s="13">
        <v>36240</v>
      </c>
      <c r="D21" s="13">
        <v>42928</v>
      </c>
      <c r="E21" s="13">
        <v>21807</v>
      </c>
      <c r="F21" s="13">
        <v>43450</v>
      </c>
      <c r="G21" s="13">
        <v>72943</v>
      </c>
      <c r="H21" s="13">
        <v>21159</v>
      </c>
      <c r="I21" s="13">
        <v>5009</v>
      </c>
      <c r="J21" s="13">
        <v>17478</v>
      </c>
      <c r="K21" s="11">
        <f t="shared" si="4"/>
        <v>288490</v>
      </c>
      <c r="L21" s="50"/>
    </row>
    <row r="22" spans="1:12" ht="17.25" customHeight="1">
      <c r="A22" s="12" t="s">
        <v>24</v>
      </c>
      <c r="B22" s="13">
        <v>21792</v>
      </c>
      <c r="C22" s="13">
        <v>22452</v>
      </c>
      <c r="D22" s="13">
        <v>26854</v>
      </c>
      <c r="E22" s="13">
        <v>13823</v>
      </c>
      <c r="F22" s="13">
        <v>34870</v>
      </c>
      <c r="G22" s="13">
        <v>74959</v>
      </c>
      <c r="H22" s="13">
        <v>17352</v>
      </c>
      <c r="I22" s="13">
        <v>2536</v>
      </c>
      <c r="J22" s="13">
        <v>11554</v>
      </c>
      <c r="K22" s="11">
        <f t="shared" si="4"/>
        <v>226192</v>
      </c>
      <c r="L22" s="50"/>
    </row>
    <row r="23" spans="1:11" ht="17.25" customHeight="1">
      <c r="A23" s="12" t="s">
        <v>25</v>
      </c>
      <c r="B23" s="13">
        <v>212</v>
      </c>
      <c r="C23" s="13">
        <v>250</v>
      </c>
      <c r="D23" s="13">
        <v>233</v>
      </c>
      <c r="E23" s="13">
        <v>142</v>
      </c>
      <c r="F23" s="13">
        <v>254</v>
      </c>
      <c r="G23" s="13">
        <v>451</v>
      </c>
      <c r="H23" s="13">
        <v>256</v>
      </c>
      <c r="I23" s="13">
        <v>39</v>
      </c>
      <c r="J23" s="13">
        <v>64</v>
      </c>
      <c r="K23" s="11">
        <f t="shared" si="4"/>
        <v>1901</v>
      </c>
    </row>
    <row r="24" spans="1:11" ht="17.25" customHeight="1">
      <c r="A24" s="16" t="s">
        <v>26</v>
      </c>
      <c r="B24" s="13">
        <f>+B25+B26</f>
        <v>23617</v>
      </c>
      <c r="C24" s="13">
        <f aca="true" t="shared" si="7" ref="C24:J24">+C25+C26</f>
        <v>34925</v>
      </c>
      <c r="D24" s="13">
        <f t="shared" si="7"/>
        <v>41615</v>
      </c>
      <c r="E24" s="13">
        <f t="shared" si="7"/>
        <v>22783</v>
      </c>
      <c r="F24" s="13">
        <f t="shared" si="7"/>
        <v>30486</v>
      </c>
      <c r="G24" s="13">
        <f t="shared" si="7"/>
        <v>40572</v>
      </c>
      <c r="H24" s="13">
        <f t="shared" si="7"/>
        <v>16178</v>
      </c>
      <c r="I24" s="13">
        <f t="shared" si="7"/>
        <v>6003</v>
      </c>
      <c r="J24" s="13">
        <f t="shared" si="7"/>
        <v>18941</v>
      </c>
      <c r="K24" s="11">
        <f t="shared" si="4"/>
        <v>235120</v>
      </c>
    </row>
    <row r="25" spans="1:12" ht="17.25" customHeight="1">
      <c r="A25" s="12" t="s">
        <v>115</v>
      </c>
      <c r="B25" s="13">
        <v>23616</v>
      </c>
      <c r="C25" s="13">
        <v>34923</v>
      </c>
      <c r="D25" s="13">
        <v>41614</v>
      </c>
      <c r="E25" s="13">
        <v>22779</v>
      </c>
      <c r="F25" s="13">
        <v>30486</v>
      </c>
      <c r="G25" s="13">
        <v>40572</v>
      </c>
      <c r="H25" s="13">
        <v>16177</v>
      </c>
      <c r="I25" s="13">
        <v>6003</v>
      </c>
      <c r="J25" s="13">
        <v>18940</v>
      </c>
      <c r="K25" s="11">
        <f t="shared" si="4"/>
        <v>235110</v>
      </c>
      <c r="L25" s="50"/>
    </row>
    <row r="26" spans="1:12" ht="17.25" customHeight="1">
      <c r="A26" s="12" t="s">
        <v>116</v>
      </c>
      <c r="B26" s="13">
        <v>1</v>
      </c>
      <c r="C26" s="13">
        <v>2</v>
      </c>
      <c r="D26" s="13">
        <v>1</v>
      </c>
      <c r="E26" s="13">
        <v>4</v>
      </c>
      <c r="F26" s="13">
        <v>0</v>
      </c>
      <c r="G26" s="13">
        <v>0</v>
      </c>
      <c r="H26" s="13">
        <v>1</v>
      </c>
      <c r="I26" s="13">
        <v>0</v>
      </c>
      <c r="J26" s="13">
        <v>1</v>
      </c>
      <c r="K26" s="11">
        <f t="shared" si="4"/>
        <v>10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511</v>
      </c>
      <c r="I27" s="11">
        <v>0</v>
      </c>
      <c r="J27" s="11">
        <v>0</v>
      </c>
      <c r="K27" s="11">
        <f t="shared" si="4"/>
        <v>511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30795.84</v>
      </c>
      <c r="I35" s="19">
        <v>0</v>
      </c>
      <c r="J35" s="19">
        <v>0</v>
      </c>
      <c r="K35" s="23">
        <f>SUM(B35:J35)</f>
        <v>30795.84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457735.32</v>
      </c>
      <c r="C47" s="22">
        <f aca="true" t="shared" si="12" ref="C47:H47">+C48+C57</f>
        <v>696321.5199999999</v>
      </c>
      <c r="D47" s="22">
        <f t="shared" si="12"/>
        <v>843641.7999999999</v>
      </c>
      <c r="E47" s="22">
        <f t="shared" si="12"/>
        <v>416771.01000000007</v>
      </c>
      <c r="F47" s="22">
        <f t="shared" si="12"/>
        <v>685327.87</v>
      </c>
      <c r="G47" s="22">
        <f t="shared" si="12"/>
        <v>996065.07</v>
      </c>
      <c r="H47" s="22">
        <f t="shared" si="12"/>
        <v>445389.49000000005</v>
      </c>
      <c r="I47" s="22">
        <f>+I48+I57</f>
        <v>122910.33</v>
      </c>
      <c r="J47" s="22">
        <f>+J48+J57</f>
        <v>328404.61</v>
      </c>
      <c r="K47" s="22">
        <f>SUM(B47:J47)</f>
        <v>4992567.0200000005</v>
      </c>
    </row>
    <row r="48" spans="1:11" ht="17.25" customHeight="1">
      <c r="A48" s="16" t="s">
        <v>108</v>
      </c>
      <c r="B48" s="23">
        <f>SUM(B49:B56)</f>
        <v>440061.73</v>
      </c>
      <c r="C48" s="23">
        <f aca="true" t="shared" si="13" ref="C48:J48">SUM(C49:C56)</f>
        <v>671349.08</v>
      </c>
      <c r="D48" s="23">
        <f t="shared" si="13"/>
        <v>818366.69</v>
      </c>
      <c r="E48" s="23">
        <f t="shared" si="13"/>
        <v>393820.17000000004</v>
      </c>
      <c r="F48" s="23">
        <f t="shared" si="13"/>
        <v>661976.54</v>
      </c>
      <c r="G48" s="23">
        <f t="shared" si="13"/>
        <v>967121.0199999999</v>
      </c>
      <c r="H48" s="23">
        <f t="shared" si="13"/>
        <v>425010.00000000006</v>
      </c>
      <c r="I48" s="23">
        <f t="shared" si="13"/>
        <v>122910.33</v>
      </c>
      <c r="J48" s="23">
        <f t="shared" si="13"/>
        <v>314527.76999999996</v>
      </c>
      <c r="K48" s="23">
        <f aca="true" t="shared" si="14" ref="K48:K57">SUM(B48:J48)</f>
        <v>4815143.33</v>
      </c>
    </row>
    <row r="49" spans="1:11" ht="17.25" customHeight="1">
      <c r="A49" s="34" t="s">
        <v>43</v>
      </c>
      <c r="B49" s="23">
        <f aca="true" t="shared" si="15" ref="B49:H49">ROUND(B30*B7,2)</f>
        <v>436702.95</v>
      </c>
      <c r="C49" s="23">
        <f t="shared" si="15"/>
        <v>665117.71</v>
      </c>
      <c r="D49" s="23">
        <f t="shared" si="15"/>
        <v>813109.47</v>
      </c>
      <c r="E49" s="23">
        <f t="shared" si="15"/>
        <v>390959.26</v>
      </c>
      <c r="F49" s="23">
        <f t="shared" si="15"/>
        <v>657714.5</v>
      </c>
      <c r="G49" s="23">
        <f t="shared" si="15"/>
        <v>961156</v>
      </c>
      <c r="H49" s="23">
        <f t="shared" si="15"/>
        <v>391112.34</v>
      </c>
      <c r="I49" s="23">
        <f>ROUND(I30*I7,2)</f>
        <v>121844.61</v>
      </c>
      <c r="J49" s="23">
        <f>ROUND(J30*J7,2)</f>
        <v>312310.73</v>
      </c>
      <c r="K49" s="23">
        <f t="shared" si="14"/>
        <v>4750027.57</v>
      </c>
    </row>
    <row r="50" spans="1:11" ht="17.25" customHeight="1">
      <c r="A50" s="34" t="s">
        <v>44</v>
      </c>
      <c r="B50" s="19">
        <v>0</v>
      </c>
      <c r="C50" s="23">
        <f>ROUND(C31*C7,2)</f>
        <v>1478.41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1478.41</v>
      </c>
    </row>
    <row r="51" spans="1:11" ht="17.25" customHeight="1">
      <c r="A51" s="64" t="s">
        <v>104</v>
      </c>
      <c r="B51" s="65">
        <f aca="true" t="shared" si="16" ref="B51:H51">ROUND(B32*B7,2)</f>
        <v>-732.9</v>
      </c>
      <c r="C51" s="65">
        <f t="shared" si="16"/>
        <v>-1020.76</v>
      </c>
      <c r="D51" s="65">
        <f t="shared" si="16"/>
        <v>-1128.54</v>
      </c>
      <c r="E51" s="65">
        <f t="shared" si="16"/>
        <v>-584.49</v>
      </c>
      <c r="F51" s="65">
        <f t="shared" si="16"/>
        <v>-1019.48</v>
      </c>
      <c r="G51" s="65">
        <f t="shared" si="16"/>
        <v>-1465.06</v>
      </c>
      <c r="H51" s="65">
        <f t="shared" si="16"/>
        <v>-613.22</v>
      </c>
      <c r="I51" s="19">
        <v>0</v>
      </c>
      <c r="J51" s="19">
        <v>0</v>
      </c>
      <c r="K51" s="65">
        <f>SUM(B51:J51)</f>
        <v>-6564.45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30795.84</v>
      </c>
      <c r="I53" s="31">
        <f>+I35</f>
        <v>0</v>
      </c>
      <c r="J53" s="31">
        <f>+J35</f>
        <v>0</v>
      </c>
      <c r="K53" s="23">
        <f t="shared" si="14"/>
        <v>30795.84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-61248</v>
      </c>
      <c r="C61" s="35">
        <f t="shared" si="17"/>
        <v>-94466.79</v>
      </c>
      <c r="D61" s="35">
        <f t="shared" si="17"/>
        <v>-87326.15</v>
      </c>
      <c r="E61" s="35">
        <f t="shared" si="17"/>
        <v>-54672</v>
      </c>
      <c r="F61" s="35">
        <f t="shared" si="17"/>
        <v>-71324.65</v>
      </c>
      <c r="G61" s="35">
        <f t="shared" si="17"/>
        <v>-97178.4</v>
      </c>
      <c r="H61" s="35">
        <f t="shared" si="17"/>
        <v>-66608</v>
      </c>
      <c r="I61" s="35">
        <f t="shared" si="17"/>
        <v>-13208.81</v>
      </c>
      <c r="J61" s="35">
        <f t="shared" si="17"/>
        <v>-38584</v>
      </c>
      <c r="K61" s="35">
        <f>SUM(B61:J61)</f>
        <v>-584616.8</v>
      </c>
    </row>
    <row r="62" spans="1:11" ht="18.75" customHeight="1">
      <c r="A62" s="16" t="s">
        <v>74</v>
      </c>
      <c r="B62" s="35">
        <f aca="true" t="shared" si="18" ref="B62:J62">B63+B64+B65+B66+B67+B68</f>
        <v>-60248</v>
      </c>
      <c r="C62" s="35">
        <f t="shared" si="18"/>
        <v>-93408</v>
      </c>
      <c r="D62" s="35">
        <f t="shared" si="18"/>
        <v>-86252</v>
      </c>
      <c r="E62" s="35">
        <f t="shared" si="18"/>
        <v>-53672</v>
      </c>
      <c r="F62" s="35">
        <f t="shared" si="18"/>
        <v>-68944</v>
      </c>
      <c r="G62" s="35">
        <f t="shared" si="18"/>
        <v>-94172</v>
      </c>
      <c r="H62" s="35">
        <f t="shared" si="18"/>
        <v>-66608</v>
      </c>
      <c r="I62" s="35">
        <f t="shared" si="18"/>
        <v>-10816</v>
      </c>
      <c r="J62" s="35">
        <f t="shared" si="18"/>
        <v>-38584</v>
      </c>
      <c r="K62" s="35">
        <f aca="true" t="shared" si="19" ref="K62:K91">SUM(B62:J62)</f>
        <v>-572704</v>
      </c>
    </row>
    <row r="63" spans="1:11" ht="18.75" customHeight="1">
      <c r="A63" s="12" t="s">
        <v>75</v>
      </c>
      <c r="B63" s="35">
        <f>-ROUND(B9*$D$3,2)</f>
        <v>-60248</v>
      </c>
      <c r="C63" s="35">
        <f aca="true" t="shared" si="20" ref="C63:J63">-ROUND(C9*$D$3,2)</f>
        <v>-93408</v>
      </c>
      <c r="D63" s="35">
        <f t="shared" si="20"/>
        <v>-86252</v>
      </c>
      <c r="E63" s="35">
        <f t="shared" si="20"/>
        <v>-53672</v>
      </c>
      <c r="F63" s="35">
        <f t="shared" si="20"/>
        <v>-68944</v>
      </c>
      <c r="G63" s="35">
        <f t="shared" si="20"/>
        <v>-94172</v>
      </c>
      <c r="H63" s="35">
        <f t="shared" si="20"/>
        <v>-66608</v>
      </c>
      <c r="I63" s="35">
        <f t="shared" si="20"/>
        <v>-10816</v>
      </c>
      <c r="J63" s="35">
        <f t="shared" si="20"/>
        <v>-38584</v>
      </c>
      <c r="K63" s="35">
        <f t="shared" si="19"/>
        <v>-572704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396487.32</v>
      </c>
      <c r="C106" s="24">
        <f t="shared" si="22"/>
        <v>601854.7299999999</v>
      </c>
      <c r="D106" s="24">
        <f t="shared" si="22"/>
        <v>756315.6499999999</v>
      </c>
      <c r="E106" s="24">
        <f t="shared" si="22"/>
        <v>362099.01000000007</v>
      </c>
      <c r="F106" s="24">
        <f t="shared" si="22"/>
        <v>614003.22</v>
      </c>
      <c r="G106" s="24">
        <f t="shared" si="22"/>
        <v>898886.6699999999</v>
      </c>
      <c r="H106" s="24">
        <f t="shared" si="22"/>
        <v>378781.49000000005</v>
      </c>
      <c r="I106" s="24">
        <f>+I107+I108</f>
        <v>109701.52</v>
      </c>
      <c r="J106" s="24">
        <f>+J107+J108</f>
        <v>289820.61</v>
      </c>
      <c r="K106" s="46">
        <f>SUM(B106:J106)</f>
        <v>4407950.22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378813.73</v>
      </c>
      <c r="C107" s="24">
        <f t="shared" si="23"/>
        <v>576882.2899999999</v>
      </c>
      <c r="D107" s="24">
        <f t="shared" si="23"/>
        <v>731040.5399999999</v>
      </c>
      <c r="E107" s="24">
        <f t="shared" si="23"/>
        <v>339148.17000000004</v>
      </c>
      <c r="F107" s="24">
        <f t="shared" si="23"/>
        <v>590651.89</v>
      </c>
      <c r="G107" s="24">
        <f t="shared" si="23"/>
        <v>869942.6199999999</v>
      </c>
      <c r="H107" s="24">
        <f t="shared" si="23"/>
        <v>358402.00000000006</v>
      </c>
      <c r="I107" s="24">
        <f t="shared" si="23"/>
        <v>109701.52</v>
      </c>
      <c r="J107" s="24">
        <f t="shared" si="23"/>
        <v>275943.76999999996</v>
      </c>
      <c r="K107" s="46">
        <f>SUM(B107:J107)</f>
        <v>4230526.53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4407950.209999999</v>
      </c>
      <c r="L114" s="52"/>
    </row>
    <row r="115" spans="1:11" ht="18.75" customHeight="1">
      <c r="A115" s="26" t="s">
        <v>70</v>
      </c>
      <c r="B115" s="27">
        <v>48599.38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48599.38</v>
      </c>
    </row>
    <row r="116" spans="1:11" ht="18.75" customHeight="1">
      <c r="A116" s="26" t="s">
        <v>71</v>
      </c>
      <c r="B116" s="27">
        <v>347887.94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347887.94</v>
      </c>
    </row>
    <row r="117" spans="1:11" ht="18.75" customHeight="1">
      <c r="A117" s="26" t="s">
        <v>72</v>
      </c>
      <c r="B117" s="38">
        <v>0</v>
      </c>
      <c r="C117" s="27">
        <f>+C106</f>
        <v>601854.7299999999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601854.7299999999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705142.36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705142.36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51173.29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51173.29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325889.11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325889.11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36209.9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36209.9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115206.65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115206.65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216056.05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216056.05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37856.25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37856.25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244884.27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244884.27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259679.54</v>
      </c>
      <c r="H126" s="38">
        <v>0</v>
      </c>
      <c r="I126" s="38">
        <v>0</v>
      </c>
      <c r="J126" s="38">
        <v>0</v>
      </c>
      <c r="K126" s="39">
        <f t="shared" si="25"/>
        <v>259679.54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27113.35</v>
      </c>
      <c r="H127" s="38">
        <v>0</v>
      </c>
      <c r="I127" s="38">
        <v>0</v>
      </c>
      <c r="J127" s="38">
        <v>0</v>
      </c>
      <c r="K127" s="39">
        <f t="shared" si="25"/>
        <v>27113.35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129399.97</v>
      </c>
      <c r="H128" s="38">
        <v>0</v>
      </c>
      <c r="I128" s="38">
        <v>0</v>
      </c>
      <c r="J128" s="38">
        <v>0</v>
      </c>
      <c r="K128" s="39">
        <f t="shared" si="25"/>
        <v>129399.97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123752.84</v>
      </c>
      <c r="H129" s="38">
        <v>0</v>
      </c>
      <c r="I129" s="38">
        <v>0</v>
      </c>
      <c r="J129" s="38">
        <v>0</v>
      </c>
      <c r="K129" s="39">
        <f t="shared" si="25"/>
        <v>123752.84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358940.96</v>
      </c>
      <c r="H130" s="38">
        <v>0</v>
      </c>
      <c r="I130" s="38">
        <v>0</v>
      </c>
      <c r="J130" s="38">
        <v>0</v>
      </c>
      <c r="K130" s="39">
        <f t="shared" si="25"/>
        <v>358940.96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133821.03</v>
      </c>
      <c r="I131" s="38">
        <v>0</v>
      </c>
      <c r="J131" s="38">
        <v>0</v>
      </c>
      <c r="K131" s="39">
        <f t="shared" si="25"/>
        <v>133821.03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244960.46</v>
      </c>
      <c r="I132" s="38">
        <v>0</v>
      </c>
      <c r="J132" s="38">
        <v>0</v>
      </c>
      <c r="K132" s="39">
        <f t="shared" si="25"/>
        <v>244960.46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109701.52</v>
      </c>
      <c r="J133" s="38"/>
      <c r="K133" s="39">
        <f t="shared" si="25"/>
        <v>109701.52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289820.61</v>
      </c>
      <c r="K134" s="42">
        <f t="shared" si="25"/>
        <v>289820.61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2018-01-18T17:57:21Z</dcterms:modified>
  <cp:category/>
  <cp:version/>
  <cp:contentType/>
  <cp:contentStatus/>
</cp:coreProperties>
</file>