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<sst xmlns="http://schemas.openxmlformats.org/spreadsheetml/2006/main" count="138" uniqueCount="138">
  <si>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</si>
  <si>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</si>
  <si>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</si>
  <si>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</si>
  <si>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</si>
  <si>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</si>
  <si>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</si>
  <si>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</si>
  <si>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</si>
  <si>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</si>
  <si>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</si>
  <si>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</si>
  <si>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</si>
  <si>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</si>
  <si>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</si>
  <si>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</si>
  <si>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</si>
  <si>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</si>
  <si>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</si>
  <si>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</si>
  <si>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</si>
  <si>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</si>
  <si>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</si>
  <si>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</si>
  <si>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</si>
  <si>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</si>
  <si>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</si>
  <si>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</si>
  <si>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</si>
  <si>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</si>
  <si>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</si>
  <si>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</si>
  <si>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</si>
  <si>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</si>
  <si>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</si>
  <si>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</si>
  <si>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</si>
  <si>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</si>
  <si>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</si>
  <si>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</si>
  <si>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</si>
  <si>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</si>
  <si>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</si>
  <si>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</si>
  <si>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</si>
  <si>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</si>
  <si>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</si>
  <si>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</si>
  <si>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</si>
  <si>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</si>
  <si>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</si>
  <si>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</si>
  <si>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</si>
  <si>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</si>
  <si>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</si>
  <si>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</si>
  <si>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</si>
  <si>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</si>
  <si>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</si>
  <si>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</si>
  <si>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</si>
  <si>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</si>
  <si>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</si>
  <si>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</si>
  <si>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</si>
  <si>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</si>
  <si>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</si>
  <si>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</si>
  <si>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</si>
  <si>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</si>
  <si>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</si>
  <si>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</si>
  <si>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</si>
  <si>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</si>
  <si>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</si>
  <si>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</si>
  <si>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</si>
  <si>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</si>
  <si>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</si>
  <si>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</si>
  <si>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</si>
  <si>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</si>
  <si>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</si>
  <si>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</si>
  <si>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</si>
  <si>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</si>
  <si>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</si>
  <si>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</si>
  <si>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</si>
  <si>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</si>
  <si>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</si>
  <si>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</si>
  <si>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</si>
  <si>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</si>
  <si>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</si>
  <si>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</si>
  <si>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</si>
  <si>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</si>
  <si>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</si>
  <si>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</si>
  <si>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</si>
  <si>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</si>
  <si>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</si>
  <si>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</si>
  <si>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</si>
  <si>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</si>
  <si>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</si>
  <si>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</si>
  <si>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</si>
  <si>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</si>
  <si>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</si>
  <si>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</si>
  <si>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</si>
  <si>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</si>
  <si>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</si>
  <si>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</si>
  <si>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</si>
  <si>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</si>
  <si>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</si>
  <si>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</si>
  <si>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</si>
  <si>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</si>
  <si>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</si>
  <si>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</si>
  <si>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</si>
  <si>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</si>
  <si>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</si>
  <si>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</si>
  <si>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</si>
  <si>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</si>
  <si>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</si>
  <si>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</si>
  <si>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</si>
  <si>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</si>
  <si>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</si>
  <si>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</si>
  <si>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</si>
  <si>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08/01/18 - VENCIMENTO 15/01/18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</si>
</sst>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462313</v>
      </c>
      <c r="C7" s="9">
        <f t="shared" si="0"/>
        <v>595106</v>
      </c>
      <c r="D7" s="9">
        <f t="shared" si="0"/>
        <v>628937</v>
      </c>
      <c r="E7" s="9">
        <f t="shared" si="0"/>
        <v>416825</v>
      </c>
      <c r="F7" s="9">
        <f t="shared" si="0"/>
        <v>576371</v>
      </c>
      <c r="G7" s="9">
        <f t="shared" si="0"/>
        <v>998461</v>
      </c>
      <c r="H7" s="9">
        <f t="shared" si="0"/>
        <v>416289</v>
      </c>
      <c r="I7" s="9">
        <f t="shared" si="0"/>
        <v>93927</v>
      </c>
      <c r="J7" s="9">
        <f t="shared" si="0"/>
        <v>257883</v>
      </c>
      <c r="K7" s="9">
        <f t="shared" si="0"/>
        <v>4446112</v>
      </c>
      <c r="L7" s="50"/>
    </row>
    <row r="8" spans="1:11" ht="17.25" customHeight="1">
      <c r="A8" s="10" t="s">
        <v>97</v>
      </c>
      <c r="B8" s="11">
        <f>B9+B12+B16</f>
        <v>254448</v>
      </c>
      <c r="C8" s="11">
        <f aca="true" t="shared" si="1" ref="C8:J8">C9+C12+C16</f>
        <v>336520</v>
      </c>
      <c r="D8" s="11">
        <f t="shared" si="1"/>
        <v>329575</v>
      </c>
      <c r="E8" s="11">
        <f t="shared" si="1"/>
        <v>233250</v>
      </c>
      <c r="F8" s="11">
        <f t="shared" si="1"/>
        <v>305077</v>
      </c>
      <c r="G8" s="11">
        <f t="shared" si="1"/>
        <v>521287</v>
      </c>
      <c r="H8" s="11">
        <f t="shared" si="1"/>
        <v>244501</v>
      </c>
      <c r="I8" s="11">
        <f t="shared" si="1"/>
        <v>46872</v>
      </c>
      <c r="J8" s="11">
        <f t="shared" si="1"/>
        <v>137511</v>
      </c>
      <c r="K8" s="11">
        <f>SUM(B8:J8)</f>
        <v>2409041</v>
      </c>
    </row>
    <row r="9" spans="1:11" ht="17.25" customHeight="1">
      <c r="A9" s="15" t="s">
        <v>16</v>
      </c>
      <c r="B9" s="13">
        <f>+B10+B11</f>
        <v>35731</v>
      </c>
      <c r="C9" s="13">
        <f aca="true" t="shared" si="2" ref="C9:J9">+C10+C11</f>
        <v>50558</v>
      </c>
      <c r="D9" s="13">
        <f t="shared" si="2"/>
        <v>46668</v>
      </c>
      <c r="E9" s="13">
        <f t="shared" si="2"/>
        <v>32517</v>
      </c>
      <c r="F9" s="13">
        <f t="shared" si="2"/>
        <v>36968</v>
      </c>
      <c r="G9" s="13">
        <f t="shared" si="2"/>
        <v>48635</v>
      </c>
      <c r="H9" s="13">
        <f t="shared" si="2"/>
        <v>40329</v>
      </c>
      <c r="I9" s="13">
        <f t="shared" si="2"/>
        <v>7715</v>
      </c>
      <c r="J9" s="13">
        <f t="shared" si="2"/>
        <v>17818</v>
      </c>
      <c r="K9" s="11">
        <f>SUM(B9:J9)</f>
        <v>316939</v>
      </c>
    </row>
    <row r="10" spans="1:11" ht="17.25" customHeight="1">
      <c r="A10" s="29" t="s">
        <v>17</v>
      </c>
      <c r="B10" s="13">
        <v>35731</v>
      </c>
      <c r="C10" s="13">
        <v>50558</v>
      </c>
      <c r="D10" s="13">
        <v>46668</v>
      </c>
      <c r="E10" s="13">
        <v>32517</v>
      </c>
      <c r="F10" s="13">
        <v>36968</v>
      </c>
      <c r="G10" s="13">
        <v>48635</v>
      </c>
      <c r="H10" s="13">
        <v>40329</v>
      </c>
      <c r="I10" s="13">
        <v>7715</v>
      </c>
      <c r="J10" s="13">
        <v>17818</v>
      </c>
      <c r="K10" s="11">
        <f>SUM(B10:J10)</f>
        <v>316939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207144</v>
      </c>
      <c r="C12" s="17">
        <f t="shared" si="3"/>
        <v>270431</v>
      </c>
      <c r="D12" s="17">
        <f t="shared" si="3"/>
        <v>267744</v>
      </c>
      <c r="E12" s="17">
        <f t="shared" si="3"/>
        <v>190140</v>
      </c>
      <c r="F12" s="17">
        <f t="shared" si="3"/>
        <v>252146</v>
      </c>
      <c r="G12" s="17">
        <f t="shared" si="3"/>
        <v>443958</v>
      </c>
      <c r="H12" s="17">
        <f t="shared" si="3"/>
        <v>193612</v>
      </c>
      <c r="I12" s="17">
        <f t="shared" si="3"/>
        <v>36657</v>
      </c>
      <c r="J12" s="17">
        <f t="shared" si="3"/>
        <v>113436</v>
      </c>
      <c r="K12" s="11">
        <f aca="true" t="shared" si="4" ref="K12:K27">SUM(B12:J12)</f>
        <v>1975268</v>
      </c>
    </row>
    <row r="13" spans="1:13" ht="17.25" customHeight="1">
      <c r="A13" s="14" t="s">
        <v>19</v>
      </c>
      <c r="B13" s="13">
        <v>101757</v>
      </c>
      <c r="C13" s="13">
        <v>142114</v>
      </c>
      <c r="D13" s="13">
        <v>144726</v>
      </c>
      <c r="E13" s="13">
        <v>99093</v>
      </c>
      <c r="F13" s="13">
        <v>130772</v>
      </c>
      <c r="G13" s="13">
        <v>215239</v>
      </c>
      <c r="H13" s="13">
        <v>93377</v>
      </c>
      <c r="I13" s="13">
        <v>21475</v>
      </c>
      <c r="J13" s="13">
        <v>60395</v>
      </c>
      <c r="K13" s="11">
        <f t="shared" si="4"/>
        <v>1008948</v>
      </c>
      <c r="L13" s="50"/>
      <c r="M13" s="51"/>
    </row>
    <row r="14" spans="1:12" ht="17.25" customHeight="1">
      <c r="A14" s="14" t="s">
        <v>20</v>
      </c>
      <c r="B14" s="13">
        <v>103291</v>
      </c>
      <c r="C14" s="13">
        <v>125396</v>
      </c>
      <c r="D14" s="13">
        <v>120998</v>
      </c>
      <c r="E14" s="13">
        <v>89018</v>
      </c>
      <c r="F14" s="13">
        <v>119233</v>
      </c>
      <c r="G14" s="13">
        <v>225190</v>
      </c>
      <c r="H14" s="13">
        <v>96933</v>
      </c>
      <c r="I14" s="13">
        <v>14744</v>
      </c>
      <c r="J14" s="13">
        <v>52372</v>
      </c>
      <c r="K14" s="11">
        <f t="shared" si="4"/>
        <v>947175</v>
      </c>
      <c r="L14" s="50"/>
    </row>
    <row r="15" spans="1:11" ht="17.25" customHeight="1">
      <c r="A15" s="14" t="s">
        <v>21</v>
      </c>
      <c r="B15" s="13">
        <v>2096</v>
      </c>
      <c r="C15" s="13">
        <v>2921</v>
      </c>
      <c r="D15" s="13">
        <v>2020</v>
      </c>
      <c r="E15" s="13">
        <v>2029</v>
      </c>
      <c r="F15" s="13">
        <v>2141</v>
      </c>
      <c r="G15" s="13">
        <v>3529</v>
      </c>
      <c r="H15" s="13">
        <v>3302</v>
      </c>
      <c r="I15" s="13">
        <v>438</v>
      </c>
      <c r="J15" s="13">
        <v>669</v>
      </c>
      <c r="K15" s="11">
        <f t="shared" si="4"/>
        <v>19145</v>
      </c>
    </row>
    <row r="16" spans="1:11" ht="17.25" customHeight="1">
      <c r="A16" s="15" t="s">
        <v>93</v>
      </c>
      <c r="B16" s="13">
        <f>B17+B18+B19</f>
        <v>11573</v>
      </c>
      <c r="C16" s="13">
        <f aca="true" t="shared" si="5" ref="C16:J16">C17+C18+C19</f>
        <v>15531</v>
      </c>
      <c r="D16" s="13">
        <f t="shared" si="5"/>
        <v>15163</v>
      </c>
      <c r="E16" s="13">
        <f t="shared" si="5"/>
        <v>10593</v>
      </c>
      <c r="F16" s="13">
        <f t="shared" si="5"/>
        <v>15963</v>
      </c>
      <c r="G16" s="13">
        <f t="shared" si="5"/>
        <v>28694</v>
      </c>
      <c r="H16" s="13">
        <f t="shared" si="5"/>
        <v>10560</v>
      </c>
      <c r="I16" s="13">
        <f t="shared" si="5"/>
        <v>2500</v>
      </c>
      <c r="J16" s="13">
        <f t="shared" si="5"/>
        <v>6257</v>
      </c>
      <c r="K16" s="11">
        <f t="shared" si="4"/>
        <v>116834</v>
      </c>
    </row>
    <row r="17" spans="1:11" ht="17.25" customHeight="1">
      <c r="A17" s="14" t="s">
        <v>94</v>
      </c>
      <c r="B17" s="13">
        <v>11495</v>
      </c>
      <c r="C17" s="13">
        <v>15456</v>
      </c>
      <c r="D17" s="13">
        <v>15091</v>
      </c>
      <c r="E17" s="13">
        <v>10537</v>
      </c>
      <c r="F17" s="13">
        <v>15864</v>
      </c>
      <c r="G17" s="13">
        <v>28539</v>
      </c>
      <c r="H17" s="13">
        <v>10505</v>
      </c>
      <c r="I17" s="13">
        <v>2486</v>
      </c>
      <c r="J17" s="13">
        <v>6216</v>
      </c>
      <c r="K17" s="11">
        <f t="shared" si="4"/>
        <v>116189</v>
      </c>
    </row>
    <row r="18" spans="1:11" ht="17.25" customHeight="1">
      <c r="A18" s="14" t="s">
        <v>95</v>
      </c>
      <c r="B18" s="13">
        <v>59</v>
      </c>
      <c r="C18" s="13">
        <v>69</v>
      </c>
      <c r="D18" s="13">
        <v>64</v>
      </c>
      <c r="E18" s="13">
        <v>35</v>
      </c>
      <c r="F18" s="13">
        <v>87</v>
      </c>
      <c r="G18" s="13">
        <v>141</v>
      </c>
      <c r="H18" s="13">
        <v>41</v>
      </c>
      <c r="I18" s="13">
        <v>12</v>
      </c>
      <c r="J18" s="13">
        <v>33</v>
      </c>
      <c r="K18" s="11">
        <f t="shared" si="4"/>
        <v>541</v>
      </c>
    </row>
    <row r="19" spans="1:11" ht="17.25" customHeight="1">
      <c r="A19" s="14" t="s">
        <v>96</v>
      </c>
      <c r="B19" s="13">
        <v>19</v>
      </c>
      <c r="C19" s="13">
        <v>6</v>
      </c>
      <c r="D19" s="13">
        <v>8</v>
      </c>
      <c r="E19" s="13">
        <v>21</v>
      </c>
      <c r="F19" s="13">
        <v>12</v>
      </c>
      <c r="G19" s="13">
        <v>14</v>
      </c>
      <c r="H19" s="13">
        <v>14</v>
      </c>
      <c r="I19" s="13">
        <v>2</v>
      </c>
      <c r="J19" s="13">
        <v>8</v>
      </c>
      <c r="K19" s="11">
        <f t="shared" si="4"/>
        <v>104</v>
      </c>
    </row>
    <row r="20" spans="1:11" ht="17.25" customHeight="1">
      <c r="A20" s="16" t="s">
        <v>22</v>
      </c>
      <c r="B20" s="11">
        <f>+B21+B22+B23</f>
        <v>151348</v>
      </c>
      <c r="C20" s="11">
        <f aca="true" t="shared" si="6" ref="C20:J20">+C21+C22+C23</f>
        <v>171885</v>
      </c>
      <c r="D20" s="11">
        <f t="shared" si="6"/>
        <v>195864</v>
      </c>
      <c r="E20" s="11">
        <f t="shared" si="6"/>
        <v>121845</v>
      </c>
      <c r="F20" s="11">
        <f t="shared" si="6"/>
        <v>198800</v>
      </c>
      <c r="G20" s="11">
        <f t="shared" si="6"/>
        <v>375248</v>
      </c>
      <c r="H20" s="11">
        <f t="shared" si="6"/>
        <v>120336</v>
      </c>
      <c r="I20" s="11">
        <f t="shared" si="6"/>
        <v>29259</v>
      </c>
      <c r="J20" s="11">
        <f t="shared" si="6"/>
        <v>77497</v>
      </c>
      <c r="K20" s="11">
        <f t="shared" si="4"/>
        <v>1442082</v>
      </c>
    </row>
    <row r="21" spans="1:12" ht="17.25" customHeight="1">
      <c r="A21" s="12" t="s">
        <v>23</v>
      </c>
      <c r="B21" s="13">
        <v>81101</v>
      </c>
      <c r="C21" s="13">
        <v>101433</v>
      </c>
      <c r="D21" s="13">
        <v>118271</v>
      </c>
      <c r="E21" s="13">
        <v>70825</v>
      </c>
      <c r="F21" s="13">
        <v>113937</v>
      </c>
      <c r="G21" s="13">
        <v>197223</v>
      </c>
      <c r="H21" s="13">
        <v>67281</v>
      </c>
      <c r="I21" s="13">
        <v>18759</v>
      </c>
      <c r="J21" s="13">
        <v>45579</v>
      </c>
      <c r="K21" s="11">
        <f t="shared" si="4"/>
        <v>814409</v>
      </c>
      <c r="L21" s="50"/>
    </row>
    <row r="22" spans="1:12" ht="17.25" customHeight="1">
      <c r="A22" s="12" t="s">
        <v>24</v>
      </c>
      <c r="B22" s="13">
        <v>69185</v>
      </c>
      <c r="C22" s="13">
        <v>69204</v>
      </c>
      <c r="D22" s="13">
        <v>76566</v>
      </c>
      <c r="E22" s="13">
        <v>50228</v>
      </c>
      <c r="F22" s="13">
        <v>83818</v>
      </c>
      <c r="G22" s="13">
        <v>176098</v>
      </c>
      <c r="H22" s="13">
        <v>51820</v>
      </c>
      <c r="I22" s="13">
        <v>10283</v>
      </c>
      <c r="J22" s="13">
        <v>31589</v>
      </c>
      <c r="K22" s="11">
        <f t="shared" si="4"/>
        <v>618791</v>
      </c>
      <c r="L22" s="50"/>
    </row>
    <row r="23" spans="1:11" ht="17.25" customHeight="1">
      <c r="A23" s="12" t="s">
        <v>25</v>
      </c>
      <c r="B23" s="13">
        <v>1062</v>
      </c>
      <c r="C23" s="13">
        <v>1248</v>
      </c>
      <c r="D23" s="13">
        <v>1027</v>
      </c>
      <c r="E23" s="13">
        <v>792</v>
      </c>
      <c r="F23" s="13">
        <v>1045</v>
      </c>
      <c r="G23" s="13">
        <v>1927</v>
      </c>
      <c r="H23" s="13">
        <v>1235</v>
      </c>
      <c r="I23" s="13">
        <v>217</v>
      </c>
      <c r="J23" s="13">
        <v>329</v>
      </c>
      <c r="K23" s="11">
        <f t="shared" si="4"/>
        <v>8882</v>
      </c>
    </row>
    <row r="24" spans="1:11" ht="17.25" customHeight="1">
      <c r="A24" s="16" t="s">
        <v>26</v>
      </c>
      <c r="B24" s="13">
        <f>+B25+B26</f>
        <v>56517</v>
      </c>
      <c r="C24" s="13">
        <f aca="true" t="shared" si="7" ref="C24:J24">+C25+C26</f>
        <v>86701</v>
      </c>
      <c r="D24" s="13">
        <f t="shared" si="7"/>
        <v>103498</v>
      </c>
      <c r="E24" s="13">
        <f t="shared" si="7"/>
        <v>61730</v>
      </c>
      <c r="F24" s="13">
        <f t="shared" si="7"/>
        <v>72494</v>
      </c>
      <c r="G24" s="13">
        <f t="shared" si="7"/>
        <v>101926</v>
      </c>
      <c r="H24" s="13">
        <f t="shared" si="7"/>
        <v>47305</v>
      </c>
      <c r="I24" s="13">
        <f t="shared" si="7"/>
        <v>17796</v>
      </c>
      <c r="J24" s="13">
        <f t="shared" si="7"/>
        <v>42875</v>
      </c>
      <c r="K24" s="11">
        <f t="shared" si="4"/>
        <v>590842</v>
      </c>
    </row>
    <row r="25" spans="1:12" ht="17.25" customHeight="1">
      <c r="A25" s="12" t="s">
        <v>115</v>
      </c>
      <c r="B25" s="13">
        <v>56515</v>
      </c>
      <c r="C25" s="13">
        <v>86700</v>
      </c>
      <c r="D25" s="13">
        <v>103498</v>
      </c>
      <c r="E25" s="13">
        <v>61729</v>
      </c>
      <c r="F25" s="13">
        <v>72485</v>
      </c>
      <c r="G25" s="13">
        <v>101921</v>
      </c>
      <c r="H25" s="13">
        <v>47301</v>
      </c>
      <c r="I25" s="13">
        <v>17795</v>
      </c>
      <c r="J25" s="13">
        <v>42874</v>
      </c>
      <c r="K25" s="11">
        <f t="shared" si="4"/>
        <v>590818</v>
      </c>
      <c r="L25" s="50"/>
    </row>
    <row r="26" spans="1:12" ht="17.25" customHeight="1">
      <c r="A26" s="12" t="s">
        <v>116</v>
      </c>
      <c r="B26" s="13">
        <v>2</v>
      </c>
      <c r="C26" s="13">
        <v>1</v>
      </c>
      <c r="D26" s="13">
        <v>0</v>
      </c>
      <c r="E26" s="13">
        <v>1</v>
      </c>
      <c r="F26" s="13">
        <v>9</v>
      </c>
      <c r="G26" s="13">
        <v>5</v>
      </c>
      <c r="H26" s="13">
        <v>4</v>
      </c>
      <c r="I26" s="13">
        <v>1</v>
      </c>
      <c r="J26" s="13">
        <v>1</v>
      </c>
      <c r="K26" s="11">
        <f t="shared" si="4"/>
        <v>24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4147</v>
      </c>
      <c r="I27" s="11">
        <v>0</v>
      </c>
      <c r="J27" s="11">
        <v>0</v>
      </c>
      <c r="K27" s="11">
        <f t="shared" si="4"/>
        <v>4147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20128.18</v>
      </c>
      <c r="I35" s="19">
        <v>0</v>
      </c>
      <c r="J35" s="19">
        <v>0</v>
      </c>
      <c r="K35" s="23">
        <f>SUM(B35:J35)</f>
        <v>20128.18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1341807.5799999998</v>
      </c>
      <c r="C47" s="22">
        <f aca="true" t="shared" si="12" ref="C47:H47">+C48+C57</f>
        <v>1932107.9699999997</v>
      </c>
      <c r="D47" s="22">
        <f t="shared" si="12"/>
        <v>2294261.7199999997</v>
      </c>
      <c r="E47" s="22">
        <f t="shared" si="12"/>
        <v>1301555.43</v>
      </c>
      <c r="F47" s="22">
        <f t="shared" si="12"/>
        <v>1773596.06</v>
      </c>
      <c r="G47" s="22">
        <f t="shared" si="12"/>
        <v>2587142.44</v>
      </c>
      <c r="H47" s="22">
        <f t="shared" si="12"/>
        <v>1263658.08</v>
      </c>
      <c r="I47" s="22">
        <f>+I48+I57</f>
        <v>456931.01999999996</v>
      </c>
      <c r="J47" s="22">
        <f>+J48+J57</f>
        <v>811869.24</v>
      </c>
      <c r="K47" s="22">
        <f>SUM(B47:J47)</f>
        <v>13762929.54</v>
      </c>
    </row>
    <row r="48" spans="1:11" ht="17.25" customHeight="1">
      <c r="A48" s="16" t="s">
        <v>108</v>
      </c>
      <c r="B48" s="23">
        <f>SUM(B49:B56)</f>
        <v>1324133.9899999998</v>
      </c>
      <c r="C48" s="23">
        <f aca="true" t="shared" si="13" ref="C48:J48">SUM(C49:C56)</f>
        <v>1907135.5299999998</v>
      </c>
      <c r="D48" s="23">
        <f t="shared" si="13"/>
        <v>2268986.61</v>
      </c>
      <c r="E48" s="23">
        <f t="shared" si="13"/>
        <v>1278604.5899999999</v>
      </c>
      <c r="F48" s="23">
        <f t="shared" si="13"/>
        <v>1750244.73</v>
      </c>
      <c r="G48" s="23">
        <f t="shared" si="13"/>
        <v>2558198.39</v>
      </c>
      <c r="H48" s="23">
        <f t="shared" si="13"/>
        <v>1243278.59</v>
      </c>
      <c r="I48" s="23">
        <f t="shared" si="13"/>
        <v>456931.01999999996</v>
      </c>
      <c r="J48" s="23">
        <f t="shared" si="13"/>
        <v>797992.4</v>
      </c>
      <c r="K48" s="23">
        <f aca="true" t="shared" si="14" ref="K48:K57">SUM(B48:J48)</f>
        <v>13585505.85</v>
      </c>
    </row>
    <row r="49" spans="1:11" ht="17.25" customHeight="1">
      <c r="A49" s="34" t="s">
        <v>43</v>
      </c>
      <c r="B49" s="23">
        <f aca="true" t="shared" si="15" ref="B49:H49">ROUND(B30*B7,2)</f>
        <v>1322261.41</v>
      </c>
      <c r="C49" s="23">
        <f t="shared" si="15"/>
        <v>1900054.44</v>
      </c>
      <c r="D49" s="23">
        <f t="shared" si="15"/>
        <v>2265745.54</v>
      </c>
      <c r="E49" s="23">
        <f t="shared" si="15"/>
        <v>1277068.44</v>
      </c>
      <c r="F49" s="23">
        <f t="shared" si="15"/>
        <v>1747672.15</v>
      </c>
      <c r="G49" s="23">
        <f t="shared" si="15"/>
        <v>2554662.31</v>
      </c>
      <c r="H49" s="23">
        <f t="shared" si="15"/>
        <v>1221350.3</v>
      </c>
      <c r="I49" s="23">
        <f>ROUND(I30*I7,2)</f>
        <v>455865.3</v>
      </c>
      <c r="J49" s="23">
        <f>ROUND(J30*J7,2)</f>
        <v>795775.36</v>
      </c>
      <c r="K49" s="23">
        <f t="shared" si="14"/>
        <v>13540455.250000002</v>
      </c>
    </row>
    <row r="50" spans="1:11" ht="17.25" customHeight="1">
      <c r="A50" s="34" t="s">
        <v>44</v>
      </c>
      <c r="B50" s="19">
        <v>0</v>
      </c>
      <c r="C50" s="23">
        <f>ROUND(C31*C7,2)</f>
        <v>4223.39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4223.39</v>
      </c>
    </row>
    <row r="51" spans="1:11" ht="17.25" customHeight="1">
      <c r="A51" s="64" t="s">
        <v>104</v>
      </c>
      <c r="B51" s="65">
        <f aca="true" t="shared" si="16" ref="B51:H51">ROUND(B32*B7,2)</f>
        <v>-2219.1</v>
      </c>
      <c r="C51" s="65">
        <f t="shared" si="16"/>
        <v>-2916.02</v>
      </c>
      <c r="D51" s="65">
        <f t="shared" si="16"/>
        <v>-3144.69</v>
      </c>
      <c r="E51" s="65">
        <f t="shared" si="16"/>
        <v>-1909.25</v>
      </c>
      <c r="F51" s="65">
        <f t="shared" si="16"/>
        <v>-2708.94</v>
      </c>
      <c r="G51" s="65">
        <f t="shared" si="16"/>
        <v>-3894</v>
      </c>
      <c r="H51" s="65">
        <f t="shared" si="16"/>
        <v>-1914.93</v>
      </c>
      <c r="I51" s="19">
        <v>0</v>
      </c>
      <c r="J51" s="19">
        <v>0</v>
      </c>
      <c r="K51" s="65">
        <f>SUM(B51:J51)</f>
        <v>-18706.93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20128.18</v>
      </c>
      <c r="I53" s="31">
        <f>+I35</f>
        <v>0</v>
      </c>
      <c r="J53" s="31">
        <f>+J35</f>
        <v>0</v>
      </c>
      <c r="K53" s="23">
        <f t="shared" si="14"/>
        <v>20128.18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-216633.78000000003</v>
      </c>
      <c r="C61" s="35">
        <f t="shared" si="17"/>
        <v>-230455.75</v>
      </c>
      <c r="D61" s="35">
        <f t="shared" si="17"/>
        <v>-226443.49</v>
      </c>
      <c r="E61" s="35">
        <f t="shared" si="17"/>
        <v>-236420.39</v>
      </c>
      <c r="F61" s="35">
        <f t="shared" si="17"/>
        <v>-217507.62</v>
      </c>
      <c r="G61" s="35">
        <f t="shared" si="17"/>
        <v>-296766.42</v>
      </c>
      <c r="H61" s="35">
        <f t="shared" si="17"/>
        <v>-175635.05</v>
      </c>
      <c r="I61" s="35">
        <f t="shared" si="17"/>
        <v>-98286.62</v>
      </c>
      <c r="J61" s="35">
        <f t="shared" si="17"/>
        <v>-81649.62</v>
      </c>
      <c r="K61" s="35">
        <f>SUM(B61:J61)</f>
        <v>-1779798.7400000002</v>
      </c>
    </row>
    <row r="62" spans="1:11" ht="18.75" customHeight="1">
      <c r="A62" s="16" t="s">
        <v>74</v>
      </c>
      <c r="B62" s="35">
        <f aca="true" t="shared" si="18" ref="B62:J62">B63+B64+B65+B66+B67+B68</f>
        <v>-201122.83000000002</v>
      </c>
      <c r="C62" s="35">
        <f t="shared" si="18"/>
        <v>-208331.72</v>
      </c>
      <c r="D62" s="35">
        <f t="shared" si="18"/>
        <v>-205455.53</v>
      </c>
      <c r="E62" s="35">
        <f t="shared" si="18"/>
        <v>-221455.63</v>
      </c>
      <c r="F62" s="35">
        <f t="shared" si="18"/>
        <v>-195936.49</v>
      </c>
      <c r="G62" s="35">
        <f t="shared" si="18"/>
        <v>-264516.69</v>
      </c>
      <c r="H62" s="35">
        <f t="shared" si="18"/>
        <v>-161316</v>
      </c>
      <c r="I62" s="35">
        <f t="shared" si="18"/>
        <v>-30860</v>
      </c>
      <c r="J62" s="35">
        <f t="shared" si="18"/>
        <v>-71272</v>
      </c>
      <c r="K62" s="35">
        <f aca="true" t="shared" si="19" ref="K62:K91">SUM(B62:J62)</f>
        <v>-1560266.8900000001</v>
      </c>
    </row>
    <row r="63" spans="1:11" ht="18.75" customHeight="1">
      <c r="A63" s="12" t="s">
        <v>75</v>
      </c>
      <c r="B63" s="35">
        <f>-ROUND(B9*$D$3,2)</f>
        <v>-142924</v>
      </c>
      <c r="C63" s="35">
        <f aca="true" t="shared" si="20" ref="C63:J63">-ROUND(C9*$D$3,2)</f>
        <v>-202232</v>
      </c>
      <c r="D63" s="35">
        <f t="shared" si="20"/>
        <v>-186672</v>
      </c>
      <c r="E63" s="35">
        <f t="shared" si="20"/>
        <v>-130068</v>
      </c>
      <c r="F63" s="35">
        <f t="shared" si="20"/>
        <v>-147872</v>
      </c>
      <c r="G63" s="35">
        <f t="shared" si="20"/>
        <v>-194540</v>
      </c>
      <c r="H63" s="35">
        <f t="shared" si="20"/>
        <v>-161316</v>
      </c>
      <c r="I63" s="35">
        <f t="shared" si="20"/>
        <v>-30860</v>
      </c>
      <c r="J63" s="35">
        <f t="shared" si="20"/>
        <v>-71272</v>
      </c>
      <c r="K63" s="35">
        <f t="shared" si="19"/>
        <v>-1267756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-1496</v>
      </c>
      <c r="C65" s="35">
        <v>-296</v>
      </c>
      <c r="D65" s="35">
        <v>-232</v>
      </c>
      <c r="E65" s="35">
        <v>-768</v>
      </c>
      <c r="F65" s="35">
        <v>-260</v>
      </c>
      <c r="G65" s="35">
        <v>-428</v>
      </c>
      <c r="H65" s="19">
        <v>0</v>
      </c>
      <c r="I65" s="19">
        <v>0</v>
      </c>
      <c r="J65" s="19">
        <v>0</v>
      </c>
      <c r="K65" s="35">
        <f t="shared" si="19"/>
        <v>-3480</v>
      </c>
    </row>
    <row r="66" spans="1:11" ht="18.75" customHeight="1">
      <c r="A66" s="12" t="s">
        <v>105</v>
      </c>
      <c r="B66" s="35">
        <v>-3848</v>
      </c>
      <c r="C66" s="35">
        <v>-1616</v>
      </c>
      <c r="D66" s="35">
        <v>-1868</v>
      </c>
      <c r="E66" s="35">
        <v>-2484</v>
      </c>
      <c r="F66" s="35">
        <v>-448</v>
      </c>
      <c r="G66" s="35">
        <v>-1372</v>
      </c>
      <c r="H66" s="19">
        <v>0</v>
      </c>
      <c r="I66" s="19">
        <v>0</v>
      </c>
      <c r="J66" s="19">
        <v>0</v>
      </c>
      <c r="K66" s="35">
        <f t="shared" si="19"/>
        <v>-11636</v>
      </c>
    </row>
    <row r="67" spans="1:11" ht="18.75" customHeight="1">
      <c r="A67" s="12" t="s">
        <v>52</v>
      </c>
      <c r="B67" s="35">
        <v>-52854.83</v>
      </c>
      <c r="C67" s="35">
        <v>-4187.72</v>
      </c>
      <c r="D67" s="35">
        <v>-16683.53</v>
      </c>
      <c r="E67" s="35">
        <v>-88135.63</v>
      </c>
      <c r="F67" s="35">
        <v>-47356.49</v>
      </c>
      <c r="G67" s="35">
        <v>-68176.69</v>
      </c>
      <c r="H67" s="19">
        <v>0</v>
      </c>
      <c r="I67" s="19">
        <v>0</v>
      </c>
      <c r="J67" s="19">
        <v>0</v>
      </c>
      <c r="K67" s="35">
        <f t="shared" si="19"/>
        <v>-277394.89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1125173.7999999998</v>
      </c>
      <c r="C106" s="24">
        <f t="shared" si="22"/>
        <v>1701652.2199999997</v>
      </c>
      <c r="D106" s="24">
        <f t="shared" si="22"/>
        <v>2067818.23</v>
      </c>
      <c r="E106" s="24">
        <f t="shared" si="22"/>
        <v>1065135.04</v>
      </c>
      <c r="F106" s="24">
        <f t="shared" si="22"/>
        <v>1556088.4400000002</v>
      </c>
      <c r="G106" s="24">
        <f t="shared" si="22"/>
        <v>2290376.02</v>
      </c>
      <c r="H106" s="24">
        <f t="shared" si="22"/>
        <v>1088023.03</v>
      </c>
      <c r="I106" s="24">
        <f>+I107+I108</f>
        <v>358644.39999999997</v>
      </c>
      <c r="J106" s="24">
        <f>+J107+J108</f>
        <v>730219.62</v>
      </c>
      <c r="K106" s="46">
        <f>SUM(B106:J106)</f>
        <v>11983130.799999999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1107500.2099999997</v>
      </c>
      <c r="C107" s="24">
        <f t="shared" si="23"/>
        <v>1676679.7799999998</v>
      </c>
      <c r="D107" s="24">
        <f t="shared" si="23"/>
        <v>2042543.1199999999</v>
      </c>
      <c r="E107" s="24">
        <f t="shared" si="23"/>
        <v>1042184.2</v>
      </c>
      <c r="F107" s="24">
        <f t="shared" si="23"/>
        <v>1532737.11</v>
      </c>
      <c r="G107" s="24">
        <f t="shared" si="23"/>
        <v>2261431.97</v>
      </c>
      <c r="H107" s="24">
        <f t="shared" si="23"/>
        <v>1067643.54</v>
      </c>
      <c r="I107" s="24">
        <f t="shared" si="23"/>
        <v>358644.39999999997</v>
      </c>
      <c r="J107" s="24">
        <f t="shared" si="23"/>
        <v>716342.78</v>
      </c>
      <c r="K107" s="46">
        <f>SUM(B107:J107)</f>
        <v>11805707.11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11983130.849999998</v>
      </c>
      <c r="L114" s="52"/>
    </row>
    <row r="115" spans="1:11" ht="18.75" customHeight="1">
      <c r="A115" s="26" t="s">
        <v>70</v>
      </c>
      <c r="B115" s="27">
        <v>167888.3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167888.3</v>
      </c>
    </row>
    <row r="116" spans="1:11" ht="18.75" customHeight="1">
      <c r="A116" s="26" t="s">
        <v>71</v>
      </c>
      <c r="B116" s="27">
        <v>957285.5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957285.5</v>
      </c>
    </row>
    <row r="117" spans="1:11" ht="18.75" customHeight="1">
      <c r="A117" s="26" t="s">
        <v>72</v>
      </c>
      <c r="B117" s="38">
        <v>0</v>
      </c>
      <c r="C117" s="27">
        <f>+C106</f>
        <v>1701652.2199999997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1701652.2199999997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1924839.78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1924839.78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142978.47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142978.47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958621.54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958621.54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106513.5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106513.5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299792.47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299792.47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552258.52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552258.52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80060.18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80060.18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623977.28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623977.28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675005.13</v>
      </c>
      <c r="H126" s="38">
        <v>0</v>
      </c>
      <c r="I126" s="38">
        <v>0</v>
      </c>
      <c r="J126" s="38">
        <v>0</v>
      </c>
      <c r="K126" s="39">
        <f t="shared" si="25"/>
        <v>675005.13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54940.25</v>
      </c>
      <c r="H127" s="38">
        <v>0</v>
      </c>
      <c r="I127" s="38">
        <v>0</v>
      </c>
      <c r="J127" s="38">
        <v>0</v>
      </c>
      <c r="K127" s="39">
        <f t="shared" si="25"/>
        <v>54940.25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327514.5</v>
      </c>
      <c r="H128" s="38">
        <v>0</v>
      </c>
      <c r="I128" s="38">
        <v>0</v>
      </c>
      <c r="J128" s="38">
        <v>0</v>
      </c>
      <c r="K128" s="39">
        <f t="shared" si="25"/>
        <v>327514.5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325174.78</v>
      </c>
      <c r="H129" s="38">
        <v>0</v>
      </c>
      <c r="I129" s="38">
        <v>0</v>
      </c>
      <c r="J129" s="38">
        <v>0</v>
      </c>
      <c r="K129" s="39">
        <f t="shared" si="25"/>
        <v>325174.78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907741.37</v>
      </c>
      <c r="H130" s="38">
        <v>0</v>
      </c>
      <c r="I130" s="38">
        <v>0</v>
      </c>
      <c r="J130" s="38">
        <v>0</v>
      </c>
      <c r="K130" s="39">
        <f t="shared" si="25"/>
        <v>907741.37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389915.76</v>
      </c>
      <c r="I131" s="38">
        <v>0</v>
      </c>
      <c r="J131" s="38">
        <v>0</v>
      </c>
      <c r="K131" s="39">
        <f t="shared" si="25"/>
        <v>389915.76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698107.27</v>
      </c>
      <c r="I132" s="38">
        <v>0</v>
      </c>
      <c r="J132" s="38">
        <v>0</v>
      </c>
      <c r="K132" s="39">
        <f t="shared" si="25"/>
        <v>698107.27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358644.4</v>
      </c>
      <c r="J133" s="38"/>
      <c r="K133" s="39">
        <f t="shared" si="25"/>
        <v>358644.4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730219.63</v>
      </c>
      <c r="K134" s="42">
        <f t="shared" si="25"/>
        <v>730219.63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2018-01-12T17:27:27Z</dcterms:modified>
  <cp:category/>
  <cp:version/>
  <cp:contentType/>
  <cp:contentStatus/>
</cp:coreProperties>
</file>