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<sst xmlns="http://schemas.openxmlformats.org/spreadsheetml/2006/main" count="138" uniqueCount="138">
  <si>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</si>
  <si>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</si>
  <si>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</si>
  <si>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</si>
  <si>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</si>
  <si>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</si>
  <si>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</si>
  <si>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</si>
  <si>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</si>
  <si>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</si>
  <si>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</si>
  <si>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</si>
  <si>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</si>
  <si>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</si>
  <si>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</si>
  <si>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</si>
  <si>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</si>
  <si>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</si>
  <si>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</si>
  <si>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</si>
  <si>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</si>
  <si>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</si>
  <si>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</si>
  <si>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</si>
  <si>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</si>
  <si>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</si>
  <si>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</si>
  <si>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</si>
  <si>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</si>
  <si>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</si>
  <si>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</si>
  <si>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</si>
  <si>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</si>
  <si>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</si>
  <si>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</si>
  <si>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</si>
  <si>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</si>
  <si>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</si>
  <si>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</si>
  <si>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</si>
  <si>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</si>
  <si>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</si>
  <si>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</si>
  <si>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</si>
  <si>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</si>
  <si>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</si>
  <si>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</si>
  <si>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</si>
  <si>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</si>
  <si>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</si>
  <si>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</si>
  <si>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</si>
  <si>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</si>
  <si>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</si>
  <si>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</si>
  <si>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</si>
  <si>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</si>
  <si>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</si>
  <si>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</si>
  <si>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</si>
  <si>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</si>
  <si>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</si>
  <si>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</si>
  <si>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</si>
  <si>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</si>
  <si>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</si>
  <si>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</si>
  <si>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</si>
  <si>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</si>
  <si>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</si>
  <si>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</si>
  <si>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</si>
  <si>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</si>
  <si>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</si>
  <si>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</si>
  <si>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</si>
  <si>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</si>
  <si>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</si>
  <si>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</si>
  <si>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</si>
  <si>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</si>
  <si>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</si>
  <si>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</si>
  <si>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</si>
  <si>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</si>
  <si>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</si>
  <si>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</si>
  <si>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</si>
  <si>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</si>
  <si>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</si>
  <si>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</si>
  <si>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</si>
  <si>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</si>
  <si>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</si>
  <si>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</si>
  <si>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</si>
  <si>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</si>
  <si>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</si>
  <si>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</si>
  <si>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</si>
  <si>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</si>
  <si>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</si>
  <si>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</si>
  <si>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</si>
  <si>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</si>
  <si>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</si>
  <si>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</si>
  <si>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</si>
  <si>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</si>
  <si>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</si>
  <si>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</si>
  <si>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</si>
  <si>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</si>
  <si>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</si>
  <si>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</si>
  <si>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</si>
  <si>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</si>
  <si>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</si>
  <si>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</si>
  <si>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</si>
  <si>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</si>
  <si>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</si>
  <si>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</si>
  <si>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</si>
  <si>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</si>
  <si>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</si>
  <si>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</si>
  <si>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</si>
  <si>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</si>
  <si>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</si>
  <si>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</si>
  <si>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</si>
  <si>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</si>
  <si>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</si>
  <si>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</si>
  <si>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</si>
  <si>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</si>
  <si>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06/01/18 - VENCIMENTO 12/01/18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</si>
</sst>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280683</v>
      </c>
      <c r="C7" s="9">
        <f t="shared" si="0"/>
        <v>353534</v>
      </c>
      <c r="D7" s="9">
        <f t="shared" si="0"/>
        <v>401616</v>
      </c>
      <c r="E7" s="9">
        <f t="shared" si="0"/>
        <v>232083</v>
      </c>
      <c r="F7" s="9">
        <f t="shared" si="0"/>
        <v>356306</v>
      </c>
      <c r="G7" s="9">
        <f t="shared" si="0"/>
        <v>586548</v>
      </c>
      <c r="H7" s="9">
        <f t="shared" si="0"/>
        <v>224725</v>
      </c>
      <c r="I7" s="9">
        <f t="shared" si="0"/>
        <v>51086</v>
      </c>
      <c r="J7" s="9">
        <f t="shared" si="0"/>
        <v>167522</v>
      </c>
      <c r="K7" s="9">
        <f t="shared" si="0"/>
        <v>2654103</v>
      </c>
      <c r="L7" s="50"/>
    </row>
    <row r="8" spans="1:11" ht="17.25" customHeight="1">
      <c r="A8" s="10" t="s">
        <v>97</v>
      </c>
      <c r="B8" s="11">
        <f>B9+B12+B16</f>
        <v>151610</v>
      </c>
      <c r="C8" s="11">
        <f aca="true" t="shared" si="1" ref="C8:J8">C9+C12+C16</f>
        <v>197969</v>
      </c>
      <c r="D8" s="11">
        <f t="shared" si="1"/>
        <v>211628</v>
      </c>
      <c r="E8" s="11">
        <f t="shared" si="1"/>
        <v>128766</v>
      </c>
      <c r="F8" s="11">
        <f t="shared" si="1"/>
        <v>185219</v>
      </c>
      <c r="G8" s="11">
        <f t="shared" si="1"/>
        <v>302450</v>
      </c>
      <c r="H8" s="11">
        <f t="shared" si="1"/>
        <v>132852</v>
      </c>
      <c r="I8" s="11">
        <f t="shared" si="1"/>
        <v>24960</v>
      </c>
      <c r="J8" s="11">
        <f t="shared" si="1"/>
        <v>89285</v>
      </c>
      <c r="K8" s="11">
        <f>SUM(B8:J8)</f>
        <v>1424739</v>
      </c>
    </row>
    <row r="9" spans="1:11" ht="17.25" customHeight="1">
      <c r="A9" s="15" t="s">
        <v>16</v>
      </c>
      <c r="B9" s="13">
        <f>+B10+B11</f>
        <v>26130</v>
      </c>
      <c r="C9" s="13">
        <f aca="true" t="shared" si="2" ref="C9:J9">+C10+C11</f>
        <v>36134</v>
      </c>
      <c r="D9" s="13">
        <f t="shared" si="2"/>
        <v>35525</v>
      </c>
      <c r="E9" s="13">
        <f t="shared" si="2"/>
        <v>22380</v>
      </c>
      <c r="F9" s="13">
        <f t="shared" si="2"/>
        <v>26056</v>
      </c>
      <c r="G9" s="13">
        <f t="shared" si="2"/>
        <v>31807</v>
      </c>
      <c r="H9" s="13">
        <f t="shared" si="2"/>
        <v>25468</v>
      </c>
      <c r="I9" s="13">
        <f t="shared" si="2"/>
        <v>5216</v>
      </c>
      <c r="J9" s="13">
        <f t="shared" si="2"/>
        <v>14219</v>
      </c>
      <c r="K9" s="11">
        <f>SUM(B9:J9)</f>
        <v>222935</v>
      </c>
    </row>
    <row r="10" spans="1:11" ht="17.25" customHeight="1">
      <c r="A10" s="29" t="s">
        <v>17</v>
      </c>
      <c r="B10" s="13">
        <v>26130</v>
      </c>
      <c r="C10" s="13">
        <v>36134</v>
      </c>
      <c r="D10" s="13">
        <v>35525</v>
      </c>
      <c r="E10" s="13">
        <v>22380</v>
      </c>
      <c r="F10" s="13">
        <v>26056</v>
      </c>
      <c r="G10" s="13">
        <v>31807</v>
      </c>
      <c r="H10" s="13">
        <v>25468</v>
      </c>
      <c r="I10" s="13">
        <v>5216</v>
      </c>
      <c r="J10" s="13">
        <v>14219</v>
      </c>
      <c r="K10" s="11">
        <f>SUM(B10:J10)</f>
        <v>222935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117769</v>
      </c>
      <c r="C12" s="17">
        <f t="shared" si="3"/>
        <v>151711</v>
      </c>
      <c r="D12" s="17">
        <f t="shared" si="3"/>
        <v>165344</v>
      </c>
      <c r="E12" s="17">
        <f t="shared" si="3"/>
        <v>100160</v>
      </c>
      <c r="F12" s="17">
        <f t="shared" si="3"/>
        <v>148085</v>
      </c>
      <c r="G12" s="17">
        <f t="shared" si="3"/>
        <v>252396</v>
      </c>
      <c r="H12" s="17">
        <f t="shared" si="3"/>
        <v>101501</v>
      </c>
      <c r="I12" s="17">
        <f t="shared" si="3"/>
        <v>18351</v>
      </c>
      <c r="J12" s="17">
        <f t="shared" si="3"/>
        <v>70667</v>
      </c>
      <c r="K12" s="11">
        <f aca="true" t="shared" si="4" ref="K12:K27">SUM(B12:J12)</f>
        <v>1125984</v>
      </c>
    </row>
    <row r="13" spans="1:13" ht="17.25" customHeight="1">
      <c r="A13" s="14" t="s">
        <v>19</v>
      </c>
      <c r="B13" s="13">
        <v>58931</v>
      </c>
      <c r="C13" s="13">
        <v>81655</v>
      </c>
      <c r="D13" s="13">
        <v>89792</v>
      </c>
      <c r="E13" s="13">
        <v>52923</v>
      </c>
      <c r="F13" s="13">
        <v>75405</v>
      </c>
      <c r="G13" s="13">
        <v>116708</v>
      </c>
      <c r="H13" s="13">
        <v>48023</v>
      </c>
      <c r="I13" s="13">
        <v>10620</v>
      </c>
      <c r="J13" s="13">
        <v>38108</v>
      </c>
      <c r="K13" s="11">
        <f t="shared" si="4"/>
        <v>572165</v>
      </c>
      <c r="L13" s="50"/>
      <c r="M13" s="51"/>
    </row>
    <row r="14" spans="1:12" ht="17.25" customHeight="1">
      <c r="A14" s="14" t="s">
        <v>20</v>
      </c>
      <c r="B14" s="13">
        <v>57673</v>
      </c>
      <c r="C14" s="13">
        <v>68616</v>
      </c>
      <c r="D14" s="13">
        <v>74373</v>
      </c>
      <c r="E14" s="13">
        <v>46224</v>
      </c>
      <c r="F14" s="13">
        <v>71633</v>
      </c>
      <c r="G14" s="13">
        <v>134088</v>
      </c>
      <c r="H14" s="13">
        <v>51925</v>
      </c>
      <c r="I14" s="13">
        <v>7530</v>
      </c>
      <c r="J14" s="13">
        <v>32228</v>
      </c>
      <c r="K14" s="11">
        <f t="shared" si="4"/>
        <v>544290</v>
      </c>
      <c r="L14" s="50"/>
    </row>
    <row r="15" spans="1:11" ht="17.25" customHeight="1">
      <c r="A15" s="14" t="s">
        <v>21</v>
      </c>
      <c r="B15" s="13">
        <v>1165</v>
      </c>
      <c r="C15" s="13">
        <v>1440</v>
      </c>
      <c r="D15" s="13">
        <v>1179</v>
      </c>
      <c r="E15" s="13">
        <v>1013</v>
      </c>
      <c r="F15" s="13">
        <v>1047</v>
      </c>
      <c r="G15" s="13">
        <v>1600</v>
      </c>
      <c r="H15" s="13">
        <v>1553</v>
      </c>
      <c r="I15" s="13">
        <v>201</v>
      </c>
      <c r="J15" s="13">
        <v>331</v>
      </c>
      <c r="K15" s="11">
        <f t="shared" si="4"/>
        <v>9529</v>
      </c>
    </row>
    <row r="16" spans="1:11" ht="17.25" customHeight="1">
      <c r="A16" s="15" t="s">
        <v>93</v>
      </c>
      <c r="B16" s="13">
        <f>B17+B18+B19</f>
        <v>7711</v>
      </c>
      <c r="C16" s="13">
        <f aca="true" t="shared" si="5" ref="C16:J16">C17+C18+C19</f>
        <v>10124</v>
      </c>
      <c r="D16" s="13">
        <f t="shared" si="5"/>
        <v>10759</v>
      </c>
      <c r="E16" s="13">
        <f t="shared" si="5"/>
        <v>6226</v>
      </c>
      <c r="F16" s="13">
        <f t="shared" si="5"/>
        <v>11078</v>
      </c>
      <c r="G16" s="13">
        <f t="shared" si="5"/>
        <v>18247</v>
      </c>
      <c r="H16" s="13">
        <f t="shared" si="5"/>
        <v>5883</v>
      </c>
      <c r="I16" s="13">
        <f t="shared" si="5"/>
        <v>1393</v>
      </c>
      <c r="J16" s="13">
        <f t="shared" si="5"/>
        <v>4399</v>
      </c>
      <c r="K16" s="11">
        <f t="shared" si="4"/>
        <v>75820</v>
      </c>
    </row>
    <row r="17" spans="1:11" ht="17.25" customHeight="1">
      <c r="A17" s="14" t="s">
        <v>94</v>
      </c>
      <c r="B17" s="13">
        <v>7674</v>
      </c>
      <c r="C17" s="13">
        <v>10053</v>
      </c>
      <c r="D17" s="13">
        <v>10715</v>
      </c>
      <c r="E17" s="13">
        <v>6202</v>
      </c>
      <c r="F17" s="13">
        <v>11018</v>
      </c>
      <c r="G17" s="13">
        <v>18148</v>
      </c>
      <c r="H17" s="13">
        <v>5853</v>
      </c>
      <c r="I17" s="13">
        <v>1387</v>
      </c>
      <c r="J17" s="13">
        <v>4373</v>
      </c>
      <c r="K17" s="11">
        <f t="shared" si="4"/>
        <v>75423</v>
      </c>
    </row>
    <row r="18" spans="1:11" ht="17.25" customHeight="1">
      <c r="A18" s="14" t="s">
        <v>95</v>
      </c>
      <c r="B18" s="13">
        <v>32</v>
      </c>
      <c r="C18" s="13">
        <v>67</v>
      </c>
      <c r="D18" s="13">
        <v>39</v>
      </c>
      <c r="E18" s="13">
        <v>19</v>
      </c>
      <c r="F18" s="13">
        <v>54</v>
      </c>
      <c r="G18" s="13">
        <v>88</v>
      </c>
      <c r="H18" s="13">
        <v>30</v>
      </c>
      <c r="I18" s="13">
        <v>5</v>
      </c>
      <c r="J18" s="13">
        <v>17</v>
      </c>
      <c r="K18" s="11">
        <f t="shared" si="4"/>
        <v>351</v>
      </c>
    </row>
    <row r="19" spans="1:11" ht="17.25" customHeight="1">
      <c r="A19" s="14" t="s">
        <v>96</v>
      </c>
      <c r="B19" s="13">
        <v>5</v>
      </c>
      <c r="C19" s="13">
        <v>4</v>
      </c>
      <c r="D19" s="13">
        <v>5</v>
      </c>
      <c r="E19" s="13">
        <v>5</v>
      </c>
      <c r="F19" s="13">
        <v>6</v>
      </c>
      <c r="G19" s="13">
        <v>11</v>
      </c>
      <c r="H19" s="13">
        <v>0</v>
      </c>
      <c r="I19" s="13">
        <v>1</v>
      </c>
      <c r="J19" s="13">
        <v>9</v>
      </c>
      <c r="K19" s="11">
        <f t="shared" si="4"/>
        <v>46</v>
      </c>
    </row>
    <row r="20" spans="1:11" ht="17.25" customHeight="1">
      <c r="A20" s="16" t="s">
        <v>22</v>
      </c>
      <c r="B20" s="11">
        <f>+B21+B22+B23</f>
        <v>89610</v>
      </c>
      <c r="C20" s="11">
        <f aca="true" t="shared" si="6" ref="C20:J20">+C21+C22+C23</f>
        <v>100355</v>
      </c>
      <c r="D20" s="11">
        <f t="shared" si="6"/>
        <v>123435</v>
      </c>
      <c r="E20" s="11">
        <f t="shared" si="6"/>
        <v>66133</v>
      </c>
      <c r="F20" s="11">
        <f t="shared" si="6"/>
        <v>125381</v>
      </c>
      <c r="G20" s="11">
        <f t="shared" si="6"/>
        <v>225669</v>
      </c>
      <c r="H20" s="11">
        <f t="shared" si="6"/>
        <v>64263</v>
      </c>
      <c r="I20" s="11">
        <f t="shared" si="6"/>
        <v>15583</v>
      </c>
      <c r="J20" s="11">
        <f t="shared" si="6"/>
        <v>49192</v>
      </c>
      <c r="K20" s="11">
        <f t="shared" si="4"/>
        <v>859621</v>
      </c>
    </row>
    <row r="21" spans="1:12" ht="17.25" customHeight="1">
      <c r="A21" s="12" t="s">
        <v>23</v>
      </c>
      <c r="B21" s="13">
        <v>48345</v>
      </c>
      <c r="C21" s="13">
        <v>58626</v>
      </c>
      <c r="D21" s="13">
        <v>72355</v>
      </c>
      <c r="E21" s="13">
        <v>37863</v>
      </c>
      <c r="F21" s="13">
        <v>68191</v>
      </c>
      <c r="G21" s="13">
        <v>108937</v>
      </c>
      <c r="H21" s="13">
        <v>33192</v>
      </c>
      <c r="I21" s="13">
        <v>9642</v>
      </c>
      <c r="J21" s="13">
        <v>27891</v>
      </c>
      <c r="K21" s="11">
        <f t="shared" si="4"/>
        <v>465042</v>
      </c>
      <c r="L21" s="50"/>
    </row>
    <row r="22" spans="1:12" ht="17.25" customHeight="1">
      <c r="A22" s="12" t="s">
        <v>24</v>
      </c>
      <c r="B22" s="13">
        <v>40668</v>
      </c>
      <c r="C22" s="13">
        <v>41083</v>
      </c>
      <c r="D22" s="13">
        <v>50495</v>
      </c>
      <c r="E22" s="13">
        <v>27858</v>
      </c>
      <c r="F22" s="13">
        <v>56626</v>
      </c>
      <c r="G22" s="13">
        <v>115816</v>
      </c>
      <c r="H22" s="13">
        <v>30583</v>
      </c>
      <c r="I22" s="13">
        <v>5846</v>
      </c>
      <c r="J22" s="13">
        <v>21134</v>
      </c>
      <c r="K22" s="11">
        <f t="shared" si="4"/>
        <v>390109</v>
      </c>
      <c r="L22" s="50"/>
    </row>
    <row r="23" spans="1:11" ht="17.25" customHeight="1">
      <c r="A23" s="12" t="s">
        <v>25</v>
      </c>
      <c r="B23" s="13">
        <v>597</v>
      </c>
      <c r="C23" s="13">
        <v>646</v>
      </c>
      <c r="D23" s="13">
        <v>585</v>
      </c>
      <c r="E23" s="13">
        <v>412</v>
      </c>
      <c r="F23" s="13">
        <v>564</v>
      </c>
      <c r="G23" s="13">
        <v>916</v>
      </c>
      <c r="H23" s="13">
        <v>488</v>
      </c>
      <c r="I23" s="13">
        <v>95</v>
      </c>
      <c r="J23" s="13">
        <v>167</v>
      </c>
      <c r="K23" s="11">
        <f t="shared" si="4"/>
        <v>4470</v>
      </c>
    </row>
    <row r="24" spans="1:11" ht="17.25" customHeight="1">
      <c r="A24" s="16" t="s">
        <v>26</v>
      </c>
      <c r="B24" s="13">
        <f>+B25+B26</f>
        <v>39463</v>
      </c>
      <c r="C24" s="13">
        <f aca="true" t="shared" si="7" ref="C24:J24">+C25+C26</f>
        <v>55210</v>
      </c>
      <c r="D24" s="13">
        <f t="shared" si="7"/>
        <v>66553</v>
      </c>
      <c r="E24" s="13">
        <f t="shared" si="7"/>
        <v>37184</v>
      </c>
      <c r="F24" s="13">
        <f t="shared" si="7"/>
        <v>45706</v>
      </c>
      <c r="G24" s="13">
        <f t="shared" si="7"/>
        <v>58429</v>
      </c>
      <c r="H24" s="13">
        <f t="shared" si="7"/>
        <v>26748</v>
      </c>
      <c r="I24" s="13">
        <f t="shared" si="7"/>
        <v>10543</v>
      </c>
      <c r="J24" s="13">
        <f t="shared" si="7"/>
        <v>29045</v>
      </c>
      <c r="K24" s="11">
        <f t="shared" si="4"/>
        <v>368881</v>
      </c>
    </row>
    <row r="25" spans="1:12" ht="17.25" customHeight="1">
      <c r="A25" s="12" t="s">
        <v>115</v>
      </c>
      <c r="B25" s="13">
        <v>39453</v>
      </c>
      <c r="C25" s="13">
        <v>55192</v>
      </c>
      <c r="D25" s="13">
        <v>66535</v>
      </c>
      <c r="E25" s="13">
        <v>37176</v>
      </c>
      <c r="F25" s="13">
        <v>45691</v>
      </c>
      <c r="G25" s="13">
        <v>58402</v>
      </c>
      <c r="H25" s="13">
        <v>26739</v>
      </c>
      <c r="I25" s="13">
        <v>10540</v>
      </c>
      <c r="J25" s="13">
        <v>29038</v>
      </c>
      <c r="K25" s="11">
        <f t="shared" si="4"/>
        <v>368766</v>
      </c>
      <c r="L25" s="50"/>
    </row>
    <row r="26" spans="1:12" ht="17.25" customHeight="1">
      <c r="A26" s="12" t="s">
        <v>116</v>
      </c>
      <c r="B26" s="13">
        <v>10</v>
      </c>
      <c r="C26" s="13">
        <v>18</v>
      </c>
      <c r="D26" s="13">
        <v>18</v>
      </c>
      <c r="E26" s="13">
        <v>8</v>
      </c>
      <c r="F26" s="13">
        <v>15</v>
      </c>
      <c r="G26" s="13">
        <v>27</v>
      </c>
      <c r="H26" s="13">
        <v>9</v>
      </c>
      <c r="I26" s="13">
        <v>3</v>
      </c>
      <c r="J26" s="13">
        <v>7</v>
      </c>
      <c r="K26" s="11">
        <f t="shared" si="4"/>
        <v>115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862</v>
      </c>
      <c r="I27" s="11">
        <v>0</v>
      </c>
      <c r="J27" s="11">
        <v>0</v>
      </c>
      <c r="K27" s="11">
        <f t="shared" si="4"/>
        <v>862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29766.04</v>
      </c>
      <c r="I35" s="19">
        <v>0</v>
      </c>
      <c r="J35" s="19">
        <v>0</v>
      </c>
      <c r="K35" s="23">
        <f>SUM(B35:J35)</f>
        <v>29766.04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823199.44</v>
      </c>
      <c r="C47" s="22">
        <f aca="true" t="shared" si="12" ref="C47:H47">+C48+C57</f>
        <v>1160286.18</v>
      </c>
      <c r="D47" s="22">
        <f t="shared" si="12"/>
        <v>1476474.43</v>
      </c>
      <c r="E47" s="22">
        <f t="shared" si="12"/>
        <v>736389.1</v>
      </c>
      <c r="F47" s="22">
        <f t="shared" si="12"/>
        <v>1107349.2600000002</v>
      </c>
      <c r="G47" s="22">
        <f t="shared" si="12"/>
        <v>1534828.3</v>
      </c>
      <c r="H47" s="22">
        <f t="shared" si="12"/>
        <v>712147.5100000001</v>
      </c>
      <c r="I47" s="22">
        <f>+I48+I57</f>
        <v>249006.51</v>
      </c>
      <c r="J47" s="22">
        <f>+J48+J57</f>
        <v>533033.27</v>
      </c>
      <c r="K47" s="22">
        <f>SUM(B47:J47)</f>
        <v>8332714</v>
      </c>
    </row>
    <row r="48" spans="1:11" ht="17.25" customHeight="1">
      <c r="A48" s="16" t="s">
        <v>108</v>
      </c>
      <c r="B48" s="23">
        <f>SUM(B49:B56)</f>
        <v>805525.85</v>
      </c>
      <c r="C48" s="23">
        <f aca="true" t="shared" si="13" ref="C48:J48">SUM(C49:C56)</f>
        <v>1135313.74</v>
      </c>
      <c r="D48" s="23">
        <f t="shared" si="13"/>
        <v>1451199.3199999998</v>
      </c>
      <c r="E48" s="23">
        <f t="shared" si="13"/>
        <v>713438.26</v>
      </c>
      <c r="F48" s="23">
        <f t="shared" si="13"/>
        <v>1083997.9300000002</v>
      </c>
      <c r="G48" s="23">
        <f t="shared" si="13"/>
        <v>1505884.25</v>
      </c>
      <c r="H48" s="23">
        <f t="shared" si="13"/>
        <v>691768.0200000001</v>
      </c>
      <c r="I48" s="23">
        <f t="shared" si="13"/>
        <v>249006.51</v>
      </c>
      <c r="J48" s="23">
        <f t="shared" si="13"/>
        <v>519156.43</v>
      </c>
      <c r="K48" s="23">
        <f aca="true" t="shared" si="14" ref="K48:K57">SUM(B48:J48)</f>
        <v>8155290.31</v>
      </c>
    </row>
    <row r="49" spans="1:11" ht="17.25" customHeight="1">
      <c r="A49" s="34" t="s">
        <v>43</v>
      </c>
      <c r="B49" s="23">
        <f aca="true" t="shared" si="15" ref="B49:H49">ROUND(B30*B7,2)</f>
        <v>802781.45</v>
      </c>
      <c r="C49" s="23">
        <f t="shared" si="15"/>
        <v>1128763.36</v>
      </c>
      <c r="D49" s="23">
        <f t="shared" si="15"/>
        <v>1446821.64</v>
      </c>
      <c r="E49" s="23">
        <f t="shared" si="15"/>
        <v>711055.9</v>
      </c>
      <c r="F49" s="23">
        <f t="shared" si="15"/>
        <v>1080391.05</v>
      </c>
      <c r="G49" s="23">
        <f t="shared" si="15"/>
        <v>1500741.71</v>
      </c>
      <c r="H49" s="23">
        <f t="shared" si="15"/>
        <v>659320.68</v>
      </c>
      <c r="I49" s="23">
        <f>ROUND(I30*I7,2)</f>
        <v>247940.79</v>
      </c>
      <c r="J49" s="23">
        <f>ROUND(J30*J7,2)</f>
        <v>516939.39</v>
      </c>
      <c r="K49" s="23">
        <f t="shared" si="14"/>
        <v>8094755.97</v>
      </c>
    </row>
    <row r="50" spans="1:11" ht="17.25" customHeight="1">
      <c r="A50" s="34" t="s">
        <v>44</v>
      </c>
      <c r="B50" s="19">
        <v>0</v>
      </c>
      <c r="C50" s="23">
        <f>ROUND(C31*C7,2)</f>
        <v>2508.98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2508.98</v>
      </c>
    </row>
    <row r="51" spans="1:11" ht="17.25" customHeight="1">
      <c r="A51" s="64" t="s">
        <v>104</v>
      </c>
      <c r="B51" s="65">
        <f aca="true" t="shared" si="16" ref="B51:H51">ROUND(B32*B7,2)</f>
        <v>-1347.28</v>
      </c>
      <c r="C51" s="65">
        <f t="shared" si="16"/>
        <v>-1732.32</v>
      </c>
      <c r="D51" s="65">
        <f t="shared" si="16"/>
        <v>-2008.08</v>
      </c>
      <c r="E51" s="65">
        <f t="shared" si="16"/>
        <v>-1063.04</v>
      </c>
      <c r="F51" s="65">
        <f t="shared" si="16"/>
        <v>-1674.64</v>
      </c>
      <c r="G51" s="65">
        <f t="shared" si="16"/>
        <v>-2287.54</v>
      </c>
      <c r="H51" s="65">
        <f t="shared" si="16"/>
        <v>-1033.74</v>
      </c>
      <c r="I51" s="19">
        <v>0</v>
      </c>
      <c r="J51" s="19">
        <v>0</v>
      </c>
      <c r="K51" s="65">
        <f>SUM(B51:J51)</f>
        <v>-11146.640000000001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29766.04</v>
      </c>
      <c r="I53" s="31">
        <f>+I35</f>
        <v>0</v>
      </c>
      <c r="J53" s="31">
        <f>+J35</f>
        <v>0</v>
      </c>
      <c r="K53" s="23">
        <f t="shared" si="14"/>
        <v>29766.04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28944.05</v>
      </c>
      <c r="H57" s="36">
        <v>20379.49</v>
      </c>
      <c r="I57" s="19">
        <v>0</v>
      </c>
      <c r="J57" s="36">
        <v>13876.84</v>
      </c>
      <c r="K57" s="36">
        <f t="shared" si="14"/>
        <v>177423.68999999997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-100294</v>
      </c>
      <c r="C61" s="35">
        <f t="shared" si="17"/>
        <v>-138367.99000000002</v>
      </c>
      <c r="D61" s="35">
        <f t="shared" si="17"/>
        <v>-136069.15</v>
      </c>
      <c r="E61" s="35">
        <f t="shared" si="17"/>
        <v>-86044</v>
      </c>
      <c r="F61" s="35">
        <f t="shared" si="17"/>
        <v>-101393.45</v>
      </c>
      <c r="G61" s="35">
        <f t="shared" si="17"/>
        <v>-123873</v>
      </c>
      <c r="H61" s="35">
        <f t="shared" si="17"/>
        <v>-96778.4</v>
      </c>
      <c r="I61" s="35">
        <f t="shared" si="17"/>
        <v>-22213.61</v>
      </c>
      <c r="J61" s="35">
        <f t="shared" si="17"/>
        <v>-54032.2</v>
      </c>
      <c r="K61" s="35">
        <f>SUM(B61:J61)</f>
        <v>-859065.7999999999</v>
      </c>
    </row>
    <row r="62" spans="1:11" ht="18.75" customHeight="1">
      <c r="A62" s="16" t="s">
        <v>74</v>
      </c>
      <c r="B62" s="35">
        <f aca="true" t="shared" si="18" ref="B62:J62">B63+B64+B65+B66+B67+B68</f>
        <v>-99294</v>
      </c>
      <c r="C62" s="35">
        <f t="shared" si="18"/>
        <v>-137309.2</v>
      </c>
      <c r="D62" s="35">
        <f t="shared" si="18"/>
        <v>-134995</v>
      </c>
      <c r="E62" s="35">
        <f t="shared" si="18"/>
        <v>-85044</v>
      </c>
      <c r="F62" s="35">
        <f t="shared" si="18"/>
        <v>-99012.8</v>
      </c>
      <c r="G62" s="35">
        <f t="shared" si="18"/>
        <v>-120866.6</v>
      </c>
      <c r="H62" s="35">
        <f t="shared" si="18"/>
        <v>-96778.4</v>
      </c>
      <c r="I62" s="35">
        <f t="shared" si="18"/>
        <v>-19820.8</v>
      </c>
      <c r="J62" s="35">
        <f t="shared" si="18"/>
        <v>-54032.2</v>
      </c>
      <c r="K62" s="35">
        <f aca="true" t="shared" si="19" ref="K62:K91">SUM(B62:J62)</f>
        <v>-847153</v>
      </c>
    </row>
    <row r="63" spans="1:11" ht="18.75" customHeight="1">
      <c r="A63" s="12" t="s">
        <v>75</v>
      </c>
      <c r="B63" s="35">
        <f>-ROUND(B9*$D$3,2)</f>
        <v>-99294</v>
      </c>
      <c r="C63" s="35">
        <f aca="true" t="shared" si="20" ref="C63:J63">-ROUND(C9*$D$3,2)</f>
        <v>-137309.2</v>
      </c>
      <c r="D63" s="35">
        <f t="shared" si="20"/>
        <v>-134995</v>
      </c>
      <c r="E63" s="35">
        <f t="shared" si="20"/>
        <v>-85044</v>
      </c>
      <c r="F63" s="35">
        <f t="shared" si="20"/>
        <v>-99012.8</v>
      </c>
      <c r="G63" s="35">
        <f t="shared" si="20"/>
        <v>-120866.6</v>
      </c>
      <c r="H63" s="35">
        <f t="shared" si="20"/>
        <v>-96778.4</v>
      </c>
      <c r="I63" s="35">
        <f t="shared" si="20"/>
        <v>-19820.8</v>
      </c>
      <c r="J63" s="35">
        <f t="shared" si="20"/>
        <v>-54032.2</v>
      </c>
      <c r="K63" s="35">
        <f t="shared" si="19"/>
        <v>-847153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-1074.15</v>
      </c>
      <c r="E69" s="65">
        <f aca="true" t="shared" si="21" ref="E69:J69">SUM(E70:E102)</f>
        <v>-1000</v>
      </c>
      <c r="F69" s="65">
        <f t="shared" si="21"/>
        <v>-2380.65</v>
      </c>
      <c r="G69" s="65">
        <f t="shared" si="21"/>
        <v>-3006.4</v>
      </c>
      <c r="H69" s="19">
        <v>0</v>
      </c>
      <c r="I69" s="65">
        <f t="shared" si="21"/>
        <v>-2392.81</v>
      </c>
      <c r="J69" s="19">
        <v>0</v>
      </c>
      <c r="K69" s="65">
        <f t="shared" si="19"/>
        <v>-11912.8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722905.44</v>
      </c>
      <c r="C106" s="24">
        <f t="shared" si="22"/>
        <v>1021918.19</v>
      </c>
      <c r="D106" s="24">
        <f t="shared" si="22"/>
        <v>1340405.28</v>
      </c>
      <c r="E106" s="24">
        <f t="shared" si="22"/>
        <v>650345.1</v>
      </c>
      <c r="F106" s="24">
        <f t="shared" si="22"/>
        <v>1005955.81</v>
      </c>
      <c r="G106" s="24">
        <f t="shared" si="22"/>
        <v>1410955.3</v>
      </c>
      <c r="H106" s="24">
        <f t="shared" si="22"/>
        <v>615369.1100000001</v>
      </c>
      <c r="I106" s="24">
        <f>+I107+I108</f>
        <v>226792.90000000002</v>
      </c>
      <c r="J106" s="24">
        <f>+J107+J108</f>
        <v>479001.07</v>
      </c>
      <c r="K106" s="46">
        <f>SUM(B106:J106)</f>
        <v>7473648.200000001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705231.85</v>
      </c>
      <c r="C107" s="24">
        <f t="shared" si="23"/>
        <v>996945.75</v>
      </c>
      <c r="D107" s="24">
        <f t="shared" si="23"/>
        <v>1315130.17</v>
      </c>
      <c r="E107" s="24">
        <f t="shared" si="23"/>
        <v>627394.26</v>
      </c>
      <c r="F107" s="24">
        <f t="shared" si="23"/>
        <v>982604.4800000001</v>
      </c>
      <c r="G107" s="24">
        <f t="shared" si="23"/>
        <v>1382011.25</v>
      </c>
      <c r="H107" s="24">
        <f t="shared" si="23"/>
        <v>594989.6200000001</v>
      </c>
      <c r="I107" s="24">
        <f t="shared" si="23"/>
        <v>226792.90000000002</v>
      </c>
      <c r="J107" s="24">
        <f t="shared" si="23"/>
        <v>465124.23</v>
      </c>
      <c r="K107" s="46">
        <f>SUM(B107:J107)</f>
        <v>7296224.510000002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24972.44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28944.05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177423.68999999997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7473648.2</v>
      </c>
      <c r="L114" s="52"/>
    </row>
    <row r="115" spans="1:11" ht="18.75" customHeight="1">
      <c r="A115" s="26" t="s">
        <v>70</v>
      </c>
      <c r="B115" s="27">
        <v>94470.46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94470.46</v>
      </c>
    </row>
    <row r="116" spans="1:11" ht="18.75" customHeight="1">
      <c r="A116" s="26" t="s">
        <v>71</v>
      </c>
      <c r="B116" s="27">
        <v>628434.98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628434.98</v>
      </c>
    </row>
    <row r="117" spans="1:11" ht="18.75" customHeight="1">
      <c r="A117" s="26" t="s">
        <v>72</v>
      </c>
      <c r="B117" s="38">
        <v>0</v>
      </c>
      <c r="C117" s="27">
        <f>+C106</f>
        <v>1021918.19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1021918.19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1248345.72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1248345.72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92059.56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92059.56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585310.59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585310.59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65034.51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65034.51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193844.87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193844.87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356167.4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356167.4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55139.17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55139.17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400804.37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400804.37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424395.88</v>
      </c>
      <c r="H126" s="38">
        <v>0</v>
      </c>
      <c r="I126" s="38">
        <v>0</v>
      </c>
      <c r="J126" s="38">
        <v>0</v>
      </c>
      <c r="K126" s="39">
        <f t="shared" si="25"/>
        <v>424395.88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37354.72</v>
      </c>
      <c r="H127" s="38">
        <v>0</v>
      </c>
      <c r="I127" s="38">
        <v>0</v>
      </c>
      <c r="J127" s="38">
        <v>0</v>
      </c>
      <c r="K127" s="39">
        <f t="shared" si="25"/>
        <v>37354.72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203867.9</v>
      </c>
      <c r="H128" s="38">
        <v>0</v>
      </c>
      <c r="I128" s="38">
        <v>0</v>
      </c>
      <c r="J128" s="38">
        <v>0</v>
      </c>
      <c r="K128" s="39">
        <f t="shared" si="25"/>
        <v>203867.9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185205.05</v>
      </c>
      <c r="H129" s="38">
        <v>0</v>
      </c>
      <c r="I129" s="38">
        <v>0</v>
      </c>
      <c r="J129" s="38">
        <v>0</v>
      </c>
      <c r="K129" s="39">
        <f t="shared" si="25"/>
        <v>185205.05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560131.75</v>
      </c>
      <c r="H130" s="38">
        <v>0</v>
      </c>
      <c r="I130" s="38">
        <v>0</v>
      </c>
      <c r="J130" s="38">
        <v>0</v>
      </c>
      <c r="K130" s="39">
        <f t="shared" si="25"/>
        <v>560131.75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217373.71</v>
      </c>
      <c r="I131" s="38">
        <v>0</v>
      </c>
      <c r="J131" s="38">
        <v>0</v>
      </c>
      <c r="K131" s="39">
        <f t="shared" si="25"/>
        <v>217373.71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397995.4</v>
      </c>
      <c r="I132" s="38">
        <v>0</v>
      </c>
      <c r="J132" s="38">
        <v>0</v>
      </c>
      <c r="K132" s="39">
        <f t="shared" si="25"/>
        <v>397995.4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226792.9</v>
      </c>
      <c r="J133" s="38"/>
      <c r="K133" s="39">
        <f t="shared" si="25"/>
        <v>226792.9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479001.07</v>
      </c>
      <c r="K134" s="42">
        <f t="shared" si="25"/>
        <v>479001.07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2018-01-12T17:23:07Z</dcterms:modified>
  <cp:category/>
  <cp:version/>
  <cp:contentType/>
  <cp:contentStatus/>
</cp:coreProperties>
</file>