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<sst xmlns="http://schemas.openxmlformats.org/spreadsheetml/2006/main" count="138" uniqueCount="138">
  <si>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</si>
  <si>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</si>
  <si>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</si>
  <si>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</si>
  <si>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</si>
  <si>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</si>
  <si>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</si>
  <si>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</si>
  <si>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</si>
  <si>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</si>
  <si>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</si>
  <si>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</si>
  <si>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</si>
  <si>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</si>
  <si>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</si>
  <si>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</si>
  <si>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</si>
  <si>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</si>
  <si>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</si>
  <si>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</si>
  <si>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</si>
  <si>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</si>
  <si>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</si>
  <si>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</si>
  <si>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</si>
  <si>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</si>
  <si>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</si>
  <si>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</si>
  <si>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</si>
  <si>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</si>
  <si>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</si>
  <si>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</si>
  <si>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</si>
  <si>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</si>
  <si>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</si>
  <si>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</si>
  <si>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</si>
  <si>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</si>
  <si>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</si>
  <si>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</si>
  <si>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</si>
  <si>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</si>
  <si>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</si>
  <si>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</si>
  <si>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</si>
  <si>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</si>
  <si>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</si>
  <si>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</si>
  <si>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</si>
  <si>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</si>
  <si>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</si>
  <si>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</si>
  <si>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</si>
  <si>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</si>
  <si>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</si>
  <si>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</si>
  <si>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</si>
  <si>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</si>
  <si>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</si>
  <si>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</si>
  <si>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</si>
  <si>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</si>
  <si>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</si>
  <si>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</si>
  <si>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</si>
  <si>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</si>
  <si>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</si>
  <si>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</si>
  <si>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</si>
  <si>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</si>
  <si>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</si>
  <si>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</si>
  <si>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</si>
  <si>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</si>
  <si>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</si>
  <si>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</si>
  <si>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</si>
  <si>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</si>
  <si>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</si>
  <si>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</si>
  <si>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</si>
  <si>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</si>
  <si>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</si>
  <si>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</si>
  <si>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</si>
  <si>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</si>
  <si>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</si>
  <si>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</si>
  <si>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</si>
  <si>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</si>
  <si>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</si>
  <si>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</si>
  <si>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</si>
  <si>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</si>
  <si>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</si>
  <si>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</si>
  <si>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</si>
  <si>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</si>
  <si>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</si>
  <si>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</si>
  <si>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</si>
  <si>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</si>
  <si>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</si>
  <si>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</si>
  <si>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</si>
  <si>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</si>
  <si>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</si>
  <si>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</si>
  <si>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</si>
  <si>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</si>
  <si>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</si>
  <si>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</si>
  <si>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</si>
  <si>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</si>
  <si>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</si>
  <si>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</si>
  <si>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</si>
  <si>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</si>
  <si>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</si>
  <si>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</si>
  <si>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</si>
  <si>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</si>
  <si>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</si>
  <si>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</si>
  <si>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</si>
  <si>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</si>
  <si>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</si>
  <si>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</si>
  <si>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</si>
  <si>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</si>
  <si>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</si>
  <si>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</si>
  <si>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</si>
  <si>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</si>
  <si>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</si>
  <si>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</si>
  <si>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</si>
  <si>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04/01/18 - VENCIMENTO 11/01/18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</si>
</sst>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452538</v>
      </c>
      <c r="C7" s="9">
        <f t="shared" si="0"/>
        <v>575249</v>
      </c>
      <c r="D7" s="9">
        <f t="shared" si="0"/>
        <v>600815</v>
      </c>
      <c r="E7" s="9">
        <f t="shared" si="0"/>
        <v>397851</v>
      </c>
      <c r="F7" s="9">
        <f t="shared" si="0"/>
        <v>564443</v>
      </c>
      <c r="G7" s="9">
        <f t="shared" si="0"/>
        <v>969706</v>
      </c>
      <c r="H7" s="9">
        <f t="shared" si="0"/>
        <v>403498</v>
      </c>
      <c r="I7" s="9">
        <f t="shared" si="0"/>
        <v>87455</v>
      </c>
      <c r="J7" s="9">
        <f t="shared" si="0"/>
        <v>243396</v>
      </c>
      <c r="K7" s="9">
        <f t="shared" si="0"/>
        <v>4294951</v>
      </c>
      <c r="L7" s="50"/>
    </row>
    <row r="8" spans="1:11" ht="17.25" customHeight="1">
      <c r="A8" s="10" t="s">
        <v>97</v>
      </c>
      <c r="B8" s="11">
        <f>B9+B12+B16</f>
        <v>238097</v>
      </c>
      <c r="C8" s="11">
        <f aca="true" t="shared" si="1" ref="C8:J8">C9+C12+C16</f>
        <v>308837</v>
      </c>
      <c r="D8" s="11">
        <f t="shared" si="1"/>
        <v>300432</v>
      </c>
      <c r="E8" s="11">
        <f t="shared" si="1"/>
        <v>213984</v>
      </c>
      <c r="F8" s="11">
        <f t="shared" si="1"/>
        <v>288226</v>
      </c>
      <c r="G8" s="11">
        <f t="shared" si="1"/>
        <v>487681</v>
      </c>
      <c r="H8" s="11">
        <f t="shared" si="1"/>
        <v>228115</v>
      </c>
      <c r="I8" s="11">
        <f t="shared" si="1"/>
        <v>41289</v>
      </c>
      <c r="J8" s="11">
        <f t="shared" si="1"/>
        <v>123735</v>
      </c>
      <c r="K8" s="11">
        <f>SUM(B8:J8)</f>
        <v>2230396</v>
      </c>
    </row>
    <row r="9" spans="1:11" ht="17.25" customHeight="1">
      <c r="A9" s="15" t="s">
        <v>16</v>
      </c>
      <c r="B9" s="13">
        <f>+B10+B11</f>
        <v>31344</v>
      </c>
      <c r="C9" s="13">
        <f aca="true" t="shared" si="2" ref="C9:J9">+C10+C11</f>
        <v>42141</v>
      </c>
      <c r="D9" s="13">
        <f t="shared" si="2"/>
        <v>38059</v>
      </c>
      <c r="E9" s="13">
        <f t="shared" si="2"/>
        <v>28842</v>
      </c>
      <c r="F9" s="13">
        <f t="shared" si="2"/>
        <v>33166</v>
      </c>
      <c r="G9" s="13">
        <f t="shared" si="2"/>
        <v>41346</v>
      </c>
      <c r="H9" s="13">
        <f t="shared" si="2"/>
        <v>35630</v>
      </c>
      <c r="I9" s="13">
        <f t="shared" si="2"/>
        <v>6562</v>
      </c>
      <c r="J9" s="13">
        <f t="shared" si="2"/>
        <v>14322</v>
      </c>
      <c r="K9" s="11">
        <f>SUM(B9:J9)</f>
        <v>271412</v>
      </c>
    </row>
    <row r="10" spans="1:11" ht="17.25" customHeight="1">
      <c r="A10" s="29" t="s">
        <v>17</v>
      </c>
      <c r="B10" s="13">
        <v>31344</v>
      </c>
      <c r="C10" s="13">
        <v>42141</v>
      </c>
      <c r="D10" s="13">
        <v>38059</v>
      </c>
      <c r="E10" s="13">
        <v>28842</v>
      </c>
      <c r="F10" s="13">
        <v>33166</v>
      </c>
      <c r="G10" s="13">
        <v>41346</v>
      </c>
      <c r="H10" s="13">
        <v>35630</v>
      </c>
      <c r="I10" s="13">
        <v>6562</v>
      </c>
      <c r="J10" s="13">
        <v>14322</v>
      </c>
      <c r="K10" s="11">
        <f>SUM(B10:J10)</f>
        <v>271412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196102</v>
      </c>
      <c r="C12" s="17">
        <f t="shared" si="3"/>
        <v>252240</v>
      </c>
      <c r="D12" s="17">
        <f t="shared" si="3"/>
        <v>248519</v>
      </c>
      <c r="E12" s="17">
        <f t="shared" si="3"/>
        <v>175623</v>
      </c>
      <c r="F12" s="17">
        <f t="shared" si="3"/>
        <v>240053</v>
      </c>
      <c r="G12" s="17">
        <f t="shared" si="3"/>
        <v>419883</v>
      </c>
      <c r="H12" s="17">
        <f t="shared" si="3"/>
        <v>182789</v>
      </c>
      <c r="I12" s="17">
        <f t="shared" si="3"/>
        <v>32624</v>
      </c>
      <c r="J12" s="17">
        <f t="shared" si="3"/>
        <v>103640</v>
      </c>
      <c r="K12" s="11">
        <f aca="true" t="shared" si="4" ref="K12:K27">SUM(B12:J12)</f>
        <v>1851473</v>
      </c>
    </row>
    <row r="13" spans="1:13" ht="17.25" customHeight="1">
      <c r="A13" s="14" t="s">
        <v>19</v>
      </c>
      <c r="B13" s="13">
        <v>95161</v>
      </c>
      <c r="C13" s="13">
        <v>130672</v>
      </c>
      <c r="D13" s="13">
        <v>132876</v>
      </c>
      <c r="E13" s="13">
        <v>91470</v>
      </c>
      <c r="F13" s="13">
        <v>123116</v>
      </c>
      <c r="G13" s="13">
        <v>200239</v>
      </c>
      <c r="H13" s="13">
        <v>86715</v>
      </c>
      <c r="I13" s="13">
        <v>18912</v>
      </c>
      <c r="J13" s="13">
        <v>54672</v>
      </c>
      <c r="K13" s="11">
        <f t="shared" si="4"/>
        <v>933833</v>
      </c>
      <c r="L13" s="50"/>
      <c r="M13" s="51"/>
    </row>
    <row r="14" spans="1:12" ht="17.25" customHeight="1">
      <c r="A14" s="14" t="s">
        <v>20</v>
      </c>
      <c r="B14" s="13">
        <v>98803</v>
      </c>
      <c r="C14" s="13">
        <v>118574</v>
      </c>
      <c r="D14" s="13">
        <v>113537</v>
      </c>
      <c r="E14" s="13">
        <v>82077</v>
      </c>
      <c r="F14" s="13">
        <v>114648</v>
      </c>
      <c r="G14" s="13">
        <v>216043</v>
      </c>
      <c r="H14" s="13">
        <v>92885</v>
      </c>
      <c r="I14" s="13">
        <v>13270</v>
      </c>
      <c r="J14" s="13">
        <v>48262</v>
      </c>
      <c r="K14" s="11">
        <f t="shared" si="4"/>
        <v>898099</v>
      </c>
      <c r="L14" s="50"/>
    </row>
    <row r="15" spans="1:11" ht="17.25" customHeight="1">
      <c r="A15" s="14" t="s">
        <v>21</v>
      </c>
      <c r="B15" s="13">
        <v>2138</v>
      </c>
      <c r="C15" s="13">
        <v>2994</v>
      </c>
      <c r="D15" s="13">
        <v>2106</v>
      </c>
      <c r="E15" s="13">
        <v>2076</v>
      </c>
      <c r="F15" s="13">
        <v>2289</v>
      </c>
      <c r="G15" s="13">
        <v>3601</v>
      </c>
      <c r="H15" s="13">
        <v>3189</v>
      </c>
      <c r="I15" s="13">
        <v>442</v>
      </c>
      <c r="J15" s="13">
        <v>706</v>
      </c>
      <c r="K15" s="11">
        <f t="shared" si="4"/>
        <v>19541</v>
      </c>
    </row>
    <row r="16" spans="1:11" ht="17.25" customHeight="1">
      <c r="A16" s="15" t="s">
        <v>93</v>
      </c>
      <c r="B16" s="13">
        <f>B17+B18+B19</f>
        <v>10651</v>
      </c>
      <c r="C16" s="13">
        <f aca="true" t="shared" si="5" ref="C16:J16">C17+C18+C19</f>
        <v>14456</v>
      </c>
      <c r="D16" s="13">
        <f t="shared" si="5"/>
        <v>13854</v>
      </c>
      <c r="E16" s="13">
        <f t="shared" si="5"/>
        <v>9519</v>
      </c>
      <c r="F16" s="13">
        <f t="shared" si="5"/>
        <v>15007</v>
      </c>
      <c r="G16" s="13">
        <f t="shared" si="5"/>
        <v>26452</v>
      </c>
      <c r="H16" s="13">
        <f t="shared" si="5"/>
        <v>9696</v>
      </c>
      <c r="I16" s="13">
        <f t="shared" si="5"/>
        <v>2103</v>
      </c>
      <c r="J16" s="13">
        <f t="shared" si="5"/>
        <v>5773</v>
      </c>
      <c r="K16" s="11">
        <f t="shared" si="4"/>
        <v>107511</v>
      </c>
    </row>
    <row r="17" spans="1:11" ht="17.25" customHeight="1">
      <c r="A17" s="14" t="s">
        <v>94</v>
      </c>
      <c r="B17" s="13">
        <v>10579</v>
      </c>
      <c r="C17" s="13">
        <v>14358</v>
      </c>
      <c r="D17" s="13">
        <v>13781</v>
      </c>
      <c r="E17" s="13">
        <v>9465</v>
      </c>
      <c r="F17" s="13">
        <v>14912</v>
      </c>
      <c r="G17" s="13">
        <v>26282</v>
      </c>
      <c r="H17" s="13">
        <v>9637</v>
      </c>
      <c r="I17" s="13">
        <v>2089</v>
      </c>
      <c r="J17" s="13">
        <v>5740</v>
      </c>
      <c r="K17" s="11">
        <f t="shared" si="4"/>
        <v>106843</v>
      </c>
    </row>
    <row r="18" spans="1:11" ht="17.25" customHeight="1">
      <c r="A18" s="14" t="s">
        <v>95</v>
      </c>
      <c r="B18" s="13">
        <v>59</v>
      </c>
      <c r="C18" s="13">
        <v>90</v>
      </c>
      <c r="D18" s="13">
        <v>66</v>
      </c>
      <c r="E18" s="13">
        <v>38</v>
      </c>
      <c r="F18" s="13">
        <v>91</v>
      </c>
      <c r="G18" s="13">
        <v>147</v>
      </c>
      <c r="H18" s="13">
        <v>46</v>
      </c>
      <c r="I18" s="13">
        <v>14</v>
      </c>
      <c r="J18" s="13">
        <v>23</v>
      </c>
      <c r="K18" s="11">
        <f t="shared" si="4"/>
        <v>574</v>
      </c>
    </row>
    <row r="19" spans="1:11" ht="17.25" customHeight="1">
      <c r="A19" s="14" t="s">
        <v>96</v>
      </c>
      <c r="B19" s="13">
        <v>13</v>
      </c>
      <c r="C19" s="13">
        <v>8</v>
      </c>
      <c r="D19" s="13">
        <v>7</v>
      </c>
      <c r="E19" s="13">
        <v>16</v>
      </c>
      <c r="F19" s="13">
        <v>4</v>
      </c>
      <c r="G19" s="13">
        <v>23</v>
      </c>
      <c r="H19" s="13">
        <v>13</v>
      </c>
      <c r="I19" s="13">
        <v>0</v>
      </c>
      <c r="J19" s="13">
        <v>10</v>
      </c>
      <c r="K19" s="11">
        <f t="shared" si="4"/>
        <v>94</v>
      </c>
    </row>
    <row r="20" spans="1:11" ht="17.25" customHeight="1">
      <c r="A20" s="16" t="s">
        <v>22</v>
      </c>
      <c r="B20" s="11">
        <f>+B21+B22+B23</f>
        <v>145554</v>
      </c>
      <c r="C20" s="11">
        <f aca="true" t="shared" si="6" ref="C20:J20">+C21+C22+C23</f>
        <v>165486</v>
      </c>
      <c r="D20" s="11">
        <f t="shared" si="6"/>
        <v>186210</v>
      </c>
      <c r="E20" s="11">
        <f t="shared" si="6"/>
        <v>114130</v>
      </c>
      <c r="F20" s="11">
        <f t="shared" si="6"/>
        <v>193312</v>
      </c>
      <c r="G20" s="11">
        <f t="shared" si="6"/>
        <v>367095</v>
      </c>
      <c r="H20" s="11">
        <f t="shared" si="6"/>
        <v>116383</v>
      </c>
      <c r="I20" s="11">
        <f t="shared" si="6"/>
        <v>26675</v>
      </c>
      <c r="J20" s="11">
        <f t="shared" si="6"/>
        <v>72378</v>
      </c>
      <c r="K20" s="11">
        <f t="shared" si="4"/>
        <v>1387223</v>
      </c>
    </row>
    <row r="21" spans="1:12" ht="17.25" customHeight="1">
      <c r="A21" s="12" t="s">
        <v>23</v>
      </c>
      <c r="B21" s="13">
        <v>76412</v>
      </c>
      <c r="C21" s="13">
        <v>95710</v>
      </c>
      <c r="D21" s="13">
        <v>109543</v>
      </c>
      <c r="E21" s="13">
        <v>65577</v>
      </c>
      <c r="F21" s="13">
        <v>108951</v>
      </c>
      <c r="G21" s="13">
        <v>189806</v>
      </c>
      <c r="H21" s="13">
        <v>63177</v>
      </c>
      <c r="I21" s="13">
        <v>16711</v>
      </c>
      <c r="J21" s="13">
        <v>41358</v>
      </c>
      <c r="K21" s="11">
        <f t="shared" si="4"/>
        <v>767245</v>
      </c>
      <c r="L21" s="50"/>
    </row>
    <row r="22" spans="1:12" ht="17.25" customHeight="1">
      <c r="A22" s="12" t="s">
        <v>24</v>
      </c>
      <c r="B22" s="13">
        <v>68018</v>
      </c>
      <c r="C22" s="13">
        <v>68431</v>
      </c>
      <c r="D22" s="13">
        <v>75517</v>
      </c>
      <c r="E22" s="13">
        <v>47711</v>
      </c>
      <c r="F22" s="13">
        <v>83190</v>
      </c>
      <c r="G22" s="13">
        <v>175206</v>
      </c>
      <c r="H22" s="13">
        <v>51909</v>
      </c>
      <c r="I22" s="13">
        <v>9752</v>
      </c>
      <c r="J22" s="13">
        <v>30667</v>
      </c>
      <c r="K22" s="11">
        <f t="shared" si="4"/>
        <v>610401</v>
      </c>
      <c r="L22" s="50"/>
    </row>
    <row r="23" spans="1:11" ht="17.25" customHeight="1">
      <c r="A23" s="12" t="s">
        <v>25</v>
      </c>
      <c r="B23" s="13">
        <v>1124</v>
      </c>
      <c r="C23" s="13">
        <v>1345</v>
      </c>
      <c r="D23" s="13">
        <v>1150</v>
      </c>
      <c r="E23" s="13">
        <v>842</v>
      </c>
      <c r="F23" s="13">
        <v>1171</v>
      </c>
      <c r="G23" s="13">
        <v>2083</v>
      </c>
      <c r="H23" s="13">
        <v>1297</v>
      </c>
      <c r="I23" s="13">
        <v>212</v>
      </c>
      <c r="J23" s="13">
        <v>353</v>
      </c>
      <c r="K23" s="11">
        <f t="shared" si="4"/>
        <v>9577</v>
      </c>
    </row>
    <row r="24" spans="1:11" ht="17.25" customHeight="1">
      <c r="A24" s="16" t="s">
        <v>26</v>
      </c>
      <c r="B24" s="13">
        <f>+B25+B26</f>
        <v>68887</v>
      </c>
      <c r="C24" s="13">
        <f aca="true" t="shared" si="7" ref="C24:J24">+C25+C26</f>
        <v>100926</v>
      </c>
      <c r="D24" s="13">
        <f t="shared" si="7"/>
        <v>114173</v>
      </c>
      <c r="E24" s="13">
        <f t="shared" si="7"/>
        <v>69737</v>
      </c>
      <c r="F24" s="13">
        <f t="shared" si="7"/>
        <v>82905</v>
      </c>
      <c r="G24" s="13">
        <f t="shared" si="7"/>
        <v>114930</v>
      </c>
      <c r="H24" s="13">
        <f t="shared" si="7"/>
        <v>55735</v>
      </c>
      <c r="I24" s="13">
        <f t="shared" si="7"/>
        <v>19491</v>
      </c>
      <c r="J24" s="13">
        <f t="shared" si="7"/>
        <v>47283</v>
      </c>
      <c r="K24" s="11">
        <f t="shared" si="4"/>
        <v>674067</v>
      </c>
    </row>
    <row r="25" spans="1:12" ht="17.25" customHeight="1">
      <c r="A25" s="12" t="s">
        <v>115</v>
      </c>
      <c r="B25" s="13">
        <v>58385</v>
      </c>
      <c r="C25" s="13">
        <v>88413</v>
      </c>
      <c r="D25" s="13">
        <v>101731</v>
      </c>
      <c r="E25" s="13">
        <v>61910</v>
      </c>
      <c r="F25" s="13">
        <v>72685</v>
      </c>
      <c r="G25" s="13">
        <v>99330</v>
      </c>
      <c r="H25" s="13">
        <v>47981</v>
      </c>
      <c r="I25" s="13">
        <v>17732</v>
      </c>
      <c r="J25" s="13">
        <v>42171</v>
      </c>
      <c r="K25" s="11">
        <f t="shared" si="4"/>
        <v>590338</v>
      </c>
      <c r="L25" s="50"/>
    </row>
    <row r="26" spans="1:12" ht="17.25" customHeight="1">
      <c r="A26" s="12" t="s">
        <v>116</v>
      </c>
      <c r="B26" s="13">
        <v>10502</v>
      </c>
      <c r="C26" s="13">
        <v>12513</v>
      </c>
      <c r="D26" s="13">
        <v>12442</v>
      </c>
      <c r="E26" s="13">
        <v>7827</v>
      </c>
      <c r="F26" s="13">
        <v>10220</v>
      </c>
      <c r="G26" s="13">
        <v>15600</v>
      </c>
      <c r="H26" s="13">
        <v>7754</v>
      </c>
      <c r="I26" s="13">
        <v>1759</v>
      </c>
      <c r="J26" s="13">
        <v>5112</v>
      </c>
      <c r="K26" s="11">
        <f t="shared" si="4"/>
        <v>83729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3265</v>
      </c>
      <c r="I27" s="11">
        <v>0</v>
      </c>
      <c r="J27" s="11">
        <v>0</v>
      </c>
      <c r="K27" s="11">
        <f t="shared" si="4"/>
        <v>3265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22715.88</v>
      </c>
      <c r="I35" s="19">
        <v>0</v>
      </c>
      <c r="J35" s="19">
        <v>0</v>
      </c>
      <c r="K35" s="23">
        <f>SUM(B35:J35)</f>
        <v>22715.88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1313897.02</v>
      </c>
      <c r="C47" s="22">
        <f aca="true" t="shared" si="12" ref="C47:H47">+C48+C57</f>
        <v>1868664.92</v>
      </c>
      <c r="D47" s="22">
        <f t="shared" si="12"/>
        <v>2193092.8299999996</v>
      </c>
      <c r="E47" s="22">
        <f t="shared" si="12"/>
        <v>1243509.7899999998</v>
      </c>
      <c r="F47" s="22">
        <f t="shared" si="12"/>
        <v>1737484.0300000003</v>
      </c>
      <c r="G47" s="22">
        <f t="shared" si="12"/>
        <v>2513682.05</v>
      </c>
      <c r="H47" s="22">
        <f t="shared" si="12"/>
        <v>1228777.0999999999</v>
      </c>
      <c r="I47" s="22">
        <f>+I48+I57</f>
        <v>425519.81999999995</v>
      </c>
      <c r="J47" s="22">
        <f>+J48+J57</f>
        <v>767165.26</v>
      </c>
      <c r="K47" s="22">
        <f>SUM(B47:J47)</f>
        <v>13291792.82</v>
      </c>
    </row>
    <row r="48" spans="1:11" ht="17.25" customHeight="1">
      <c r="A48" s="16" t="s">
        <v>108</v>
      </c>
      <c r="B48" s="23">
        <f>SUM(B49:B56)</f>
        <v>1296223.43</v>
      </c>
      <c r="C48" s="23">
        <f aca="true" t="shared" si="13" ref="C48:J48">SUM(C49:C56)</f>
        <v>1843692.48</v>
      </c>
      <c r="D48" s="23">
        <f t="shared" si="13"/>
        <v>2167817.7199999997</v>
      </c>
      <c r="E48" s="23">
        <f t="shared" si="13"/>
        <v>1220558.9499999997</v>
      </c>
      <c r="F48" s="23">
        <f t="shared" si="13"/>
        <v>1714132.7000000002</v>
      </c>
      <c r="G48" s="23">
        <f t="shared" si="13"/>
        <v>2484738</v>
      </c>
      <c r="H48" s="23">
        <f t="shared" si="13"/>
        <v>1208397.6099999999</v>
      </c>
      <c r="I48" s="23">
        <f t="shared" si="13"/>
        <v>425519.81999999995</v>
      </c>
      <c r="J48" s="23">
        <f t="shared" si="13"/>
        <v>753288.42</v>
      </c>
      <c r="K48" s="23">
        <f aca="true" t="shared" si="14" ref="K48:K57">SUM(B48:J48)</f>
        <v>13114369.13</v>
      </c>
    </row>
    <row r="49" spans="1:11" ht="17.25" customHeight="1">
      <c r="A49" s="34" t="s">
        <v>43</v>
      </c>
      <c r="B49" s="23">
        <f aca="true" t="shared" si="15" ref="B49:H49">ROUND(B30*B7,2)</f>
        <v>1294303.93</v>
      </c>
      <c r="C49" s="23">
        <f t="shared" si="15"/>
        <v>1836655.01</v>
      </c>
      <c r="D49" s="23">
        <f t="shared" si="15"/>
        <v>2164436.04</v>
      </c>
      <c r="E49" s="23">
        <f t="shared" si="15"/>
        <v>1218935.89</v>
      </c>
      <c r="F49" s="23">
        <f t="shared" si="15"/>
        <v>1711504.06</v>
      </c>
      <c r="G49" s="23">
        <f t="shared" si="15"/>
        <v>2481089.77</v>
      </c>
      <c r="H49" s="23">
        <f t="shared" si="15"/>
        <v>1183822.78</v>
      </c>
      <c r="I49" s="23">
        <f>ROUND(I30*I7,2)</f>
        <v>424454.1</v>
      </c>
      <c r="J49" s="23">
        <f>ROUND(J30*J7,2)</f>
        <v>751071.38</v>
      </c>
      <c r="K49" s="23">
        <f t="shared" si="14"/>
        <v>13066272.959999999</v>
      </c>
    </row>
    <row r="50" spans="1:11" ht="17.25" customHeight="1">
      <c r="A50" s="34" t="s">
        <v>44</v>
      </c>
      <c r="B50" s="19">
        <v>0</v>
      </c>
      <c r="C50" s="23">
        <f>ROUND(C31*C7,2)</f>
        <v>4082.47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4082.47</v>
      </c>
    </row>
    <row r="51" spans="1:11" ht="17.25" customHeight="1">
      <c r="A51" s="64" t="s">
        <v>104</v>
      </c>
      <c r="B51" s="65">
        <f aca="true" t="shared" si="16" ref="B51:H51">ROUND(B32*B7,2)</f>
        <v>-2172.18</v>
      </c>
      <c r="C51" s="65">
        <f t="shared" si="16"/>
        <v>-2818.72</v>
      </c>
      <c r="D51" s="65">
        <f t="shared" si="16"/>
        <v>-3004.08</v>
      </c>
      <c r="E51" s="65">
        <f t="shared" si="16"/>
        <v>-1822.34</v>
      </c>
      <c r="F51" s="65">
        <f t="shared" si="16"/>
        <v>-2652.88</v>
      </c>
      <c r="G51" s="65">
        <f t="shared" si="16"/>
        <v>-3781.85</v>
      </c>
      <c r="H51" s="65">
        <f t="shared" si="16"/>
        <v>-1856.09</v>
      </c>
      <c r="I51" s="19">
        <v>0</v>
      </c>
      <c r="J51" s="19">
        <v>0</v>
      </c>
      <c r="K51" s="65">
        <f>SUM(B51:J51)</f>
        <v>-18108.14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22715.88</v>
      </c>
      <c r="I53" s="31">
        <f>+I35</f>
        <v>0</v>
      </c>
      <c r="J53" s="31">
        <f>+J35</f>
        <v>0</v>
      </c>
      <c r="K53" s="23">
        <f t="shared" si="14"/>
        <v>22715.88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-197847.04</v>
      </c>
      <c r="C61" s="35">
        <f t="shared" si="17"/>
        <v>-190616.22999999998</v>
      </c>
      <c r="D61" s="35">
        <f t="shared" si="17"/>
        <v>-189511.61000000002</v>
      </c>
      <c r="E61" s="35">
        <f t="shared" si="17"/>
        <v>-236483.11000000002</v>
      </c>
      <c r="F61" s="35">
        <f t="shared" si="17"/>
        <v>-225265.68</v>
      </c>
      <c r="G61" s="35">
        <f t="shared" si="17"/>
        <v>-272097.25</v>
      </c>
      <c r="H61" s="35">
        <f t="shared" si="17"/>
        <v>-149713.05</v>
      </c>
      <c r="I61" s="35">
        <f t="shared" si="17"/>
        <v>-92362.22</v>
      </c>
      <c r="J61" s="35">
        <f t="shared" si="17"/>
        <v>-64801.22</v>
      </c>
      <c r="K61" s="35">
        <f>SUM(B61:J61)</f>
        <v>-1618697.41</v>
      </c>
    </row>
    <row r="62" spans="1:11" ht="18.75" customHeight="1">
      <c r="A62" s="16" t="s">
        <v>74</v>
      </c>
      <c r="B62" s="35">
        <f aca="true" t="shared" si="18" ref="B62:J62">B63+B64+B65+B66+B67+B68</f>
        <v>-182336.09</v>
      </c>
      <c r="C62" s="35">
        <f t="shared" si="18"/>
        <v>-168492.19999999998</v>
      </c>
      <c r="D62" s="35">
        <f t="shared" si="18"/>
        <v>-168523.65000000002</v>
      </c>
      <c r="E62" s="35">
        <f t="shared" si="18"/>
        <v>-221518.35</v>
      </c>
      <c r="F62" s="35">
        <f t="shared" si="18"/>
        <v>-203694.55</v>
      </c>
      <c r="G62" s="35">
        <f t="shared" si="18"/>
        <v>-239847.52</v>
      </c>
      <c r="H62" s="35">
        <f t="shared" si="18"/>
        <v>-135394</v>
      </c>
      <c r="I62" s="35">
        <f t="shared" si="18"/>
        <v>-24935.6</v>
      </c>
      <c r="J62" s="35">
        <f t="shared" si="18"/>
        <v>-54423.6</v>
      </c>
      <c r="K62" s="35">
        <f aca="true" t="shared" si="19" ref="K62:K91">SUM(B62:J62)</f>
        <v>-1399165.5600000003</v>
      </c>
    </row>
    <row r="63" spans="1:11" ht="18.75" customHeight="1">
      <c r="A63" s="12" t="s">
        <v>75</v>
      </c>
      <c r="B63" s="35">
        <f>-ROUND(B9*$D$3,2)</f>
        <v>-119107.2</v>
      </c>
      <c r="C63" s="35">
        <f aca="true" t="shared" si="20" ref="C63:J63">-ROUND(C9*$D$3,2)</f>
        <v>-160135.8</v>
      </c>
      <c r="D63" s="35">
        <f t="shared" si="20"/>
        <v>-144624.2</v>
      </c>
      <c r="E63" s="35">
        <f t="shared" si="20"/>
        <v>-109599.6</v>
      </c>
      <c r="F63" s="35">
        <f t="shared" si="20"/>
        <v>-126030.8</v>
      </c>
      <c r="G63" s="35">
        <f t="shared" si="20"/>
        <v>-157114.8</v>
      </c>
      <c r="H63" s="35">
        <f t="shared" si="20"/>
        <v>-135394</v>
      </c>
      <c r="I63" s="35">
        <f t="shared" si="20"/>
        <v>-24935.6</v>
      </c>
      <c r="J63" s="35">
        <f t="shared" si="20"/>
        <v>-54423.6</v>
      </c>
      <c r="K63" s="35">
        <f t="shared" si="19"/>
        <v>-1031365.6000000001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-1196</v>
      </c>
      <c r="C65" s="35">
        <v>-572</v>
      </c>
      <c r="D65" s="35">
        <v>-428</v>
      </c>
      <c r="E65" s="35">
        <v>-864</v>
      </c>
      <c r="F65" s="35">
        <v>-356</v>
      </c>
      <c r="G65" s="35">
        <v>-484</v>
      </c>
      <c r="H65" s="19">
        <v>0</v>
      </c>
      <c r="I65" s="19">
        <v>0</v>
      </c>
      <c r="J65" s="19">
        <v>0</v>
      </c>
      <c r="K65" s="35">
        <f t="shared" si="19"/>
        <v>-3900</v>
      </c>
    </row>
    <row r="66" spans="1:11" ht="18.75" customHeight="1">
      <c r="A66" s="12" t="s">
        <v>105</v>
      </c>
      <c r="B66" s="35">
        <v>-4324</v>
      </c>
      <c r="C66" s="35">
        <v>-1652</v>
      </c>
      <c r="D66" s="35">
        <v>-1484</v>
      </c>
      <c r="E66" s="35">
        <v>-2912</v>
      </c>
      <c r="F66" s="35">
        <v>-1540</v>
      </c>
      <c r="G66" s="35">
        <v>-1792</v>
      </c>
      <c r="H66" s="19">
        <v>0</v>
      </c>
      <c r="I66" s="19">
        <v>0</v>
      </c>
      <c r="J66" s="19">
        <v>0</v>
      </c>
      <c r="K66" s="35">
        <f t="shared" si="19"/>
        <v>-13704</v>
      </c>
    </row>
    <row r="67" spans="1:11" ht="18.75" customHeight="1">
      <c r="A67" s="12" t="s">
        <v>52</v>
      </c>
      <c r="B67" s="35">
        <v>-57708.89</v>
      </c>
      <c r="C67" s="35">
        <v>-6132.4</v>
      </c>
      <c r="D67" s="35">
        <v>-21987.45</v>
      </c>
      <c r="E67" s="35">
        <v>-108142.75</v>
      </c>
      <c r="F67" s="35">
        <v>-75767.75</v>
      </c>
      <c r="G67" s="35">
        <v>-80456.72</v>
      </c>
      <c r="H67" s="19">
        <v>0</v>
      </c>
      <c r="I67" s="19">
        <v>0</v>
      </c>
      <c r="J67" s="19">
        <v>0</v>
      </c>
      <c r="K67" s="35">
        <f t="shared" si="19"/>
        <v>-350195.95999999996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1116049.98</v>
      </c>
      <c r="C106" s="24">
        <f t="shared" si="22"/>
        <v>1678048.69</v>
      </c>
      <c r="D106" s="24">
        <f t="shared" si="22"/>
        <v>2003581.22</v>
      </c>
      <c r="E106" s="24">
        <f t="shared" si="22"/>
        <v>1007026.6799999997</v>
      </c>
      <c r="F106" s="24">
        <f t="shared" si="22"/>
        <v>1512218.3500000003</v>
      </c>
      <c r="G106" s="24">
        <f t="shared" si="22"/>
        <v>2241584.8</v>
      </c>
      <c r="H106" s="24">
        <f t="shared" si="22"/>
        <v>1079064.0499999998</v>
      </c>
      <c r="I106" s="24">
        <f>+I107+I108</f>
        <v>333157.6</v>
      </c>
      <c r="J106" s="24">
        <f>+J107+J108</f>
        <v>702364.04</v>
      </c>
      <c r="K106" s="46">
        <f>SUM(B106:J106)</f>
        <v>11673095.41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1098376.39</v>
      </c>
      <c r="C107" s="24">
        <f t="shared" si="23"/>
        <v>1653076.25</v>
      </c>
      <c r="D107" s="24">
        <f t="shared" si="23"/>
        <v>1978306.1099999999</v>
      </c>
      <c r="E107" s="24">
        <f t="shared" si="23"/>
        <v>984075.8399999997</v>
      </c>
      <c r="F107" s="24">
        <f t="shared" si="23"/>
        <v>1488867.0200000003</v>
      </c>
      <c r="G107" s="24">
        <f t="shared" si="23"/>
        <v>2212640.75</v>
      </c>
      <c r="H107" s="24">
        <f t="shared" si="23"/>
        <v>1058684.5599999998</v>
      </c>
      <c r="I107" s="24">
        <f t="shared" si="23"/>
        <v>333157.6</v>
      </c>
      <c r="J107" s="24">
        <f t="shared" si="23"/>
        <v>688487.2000000001</v>
      </c>
      <c r="K107" s="46">
        <f>SUM(B107:J107)</f>
        <v>11495671.719999999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11673095.409999998</v>
      </c>
      <c r="L114" s="52"/>
    </row>
    <row r="115" spans="1:11" ht="18.75" customHeight="1">
      <c r="A115" s="26" t="s">
        <v>70</v>
      </c>
      <c r="B115" s="27">
        <v>122591.97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122591.97</v>
      </c>
    </row>
    <row r="116" spans="1:11" ht="18.75" customHeight="1">
      <c r="A116" s="26" t="s">
        <v>71</v>
      </c>
      <c r="B116" s="27">
        <v>993458.01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993458.01</v>
      </c>
    </row>
    <row r="117" spans="1:11" ht="18.75" customHeight="1">
      <c r="A117" s="26" t="s">
        <v>72</v>
      </c>
      <c r="B117" s="38">
        <v>0</v>
      </c>
      <c r="C117" s="27">
        <f>+C106</f>
        <v>1678048.69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1678048.69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1865099.35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1865099.35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138481.88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138481.88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906324.02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906324.02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100702.66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100702.66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295034.54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295034.54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543713.02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543713.02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76881.78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76881.78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596589.01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596589.01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665844.01</v>
      </c>
      <c r="H126" s="38">
        <v>0</v>
      </c>
      <c r="I126" s="38">
        <v>0</v>
      </c>
      <c r="J126" s="38">
        <v>0</v>
      </c>
      <c r="K126" s="39">
        <f t="shared" si="25"/>
        <v>665844.01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53967.31</v>
      </c>
      <c r="H127" s="38">
        <v>0</v>
      </c>
      <c r="I127" s="38">
        <v>0</v>
      </c>
      <c r="J127" s="38">
        <v>0</v>
      </c>
      <c r="K127" s="39">
        <f t="shared" si="25"/>
        <v>53967.31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319598.91</v>
      </c>
      <c r="H128" s="38">
        <v>0</v>
      </c>
      <c r="I128" s="38">
        <v>0</v>
      </c>
      <c r="J128" s="38">
        <v>0</v>
      </c>
      <c r="K128" s="39">
        <f t="shared" si="25"/>
        <v>319598.91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311141.56</v>
      </c>
      <c r="H129" s="38">
        <v>0</v>
      </c>
      <c r="I129" s="38">
        <v>0</v>
      </c>
      <c r="J129" s="38">
        <v>0</v>
      </c>
      <c r="K129" s="39">
        <f t="shared" si="25"/>
        <v>311141.56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891033.01</v>
      </c>
      <c r="H130" s="38">
        <v>0</v>
      </c>
      <c r="I130" s="38">
        <v>0</v>
      </c>
      <c r="J130" s="38">
        <v>0</v>
      </c>
      <c r="K130" s="39">
        <f t="shared" si="25"/>
        <v>891033.01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378450.7</v>
      </c>
      <c r="I131" s="38">
        <v>0</v>
      </c>
      <c r="J131" s="38">
        <v>0</v>
      </c>
      <c r="K131" s="39">
        <f t="shared" si="25"/>
        <v>378450.7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700613.35</v>
      </c>
      <c r="I132" s="38">
        <v>0</v>
      </c>
      <c r="J132" s="38">
        <v>0</v>
      </c>
      <c r="K132" s="39">
        <f t="shared" si="25"/>
        <v>700613.35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333157.6</v>
      </c>
      <c r="J133" s="38"/>
      <c r="K133" s="39">
        <f t="shared" si="25"/>
        <v>333157.6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702364.03</v>
      </c>
      <c r="K134" s="42">
        <f t="shared" si="25"/>
        <v>702364.03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2018-01-10T17:10:31Z</dcterms:modified>
  <cp:category/>
  <cp:version/>
  <cp:contentType/>
  <cp:contentStatus/>
</cp:coreProperties>
</file>