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<sst xmlns="http://schemas.openxmlformats.org/spreadsheetml/2006/main" count="138" uniqueCount="138">
  <si>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</si>
  <si>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</si>
  <si>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</si>
  <si>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</si>
  <si>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</si>
  <si>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</si>
  <si>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</si>
  <si>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</si>
  <si>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</si>
  <si>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</si>
  <si>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</si>
  <si>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</si>
  <si>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</si>
  <si>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</si>
  <si>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</si>
  <si>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</si>
  <si>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</si>
  <si>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</si>
  <si>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</si>
  <si>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</si>
  <si>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</si>
  <si>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</si>
  <si>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</si>
  <si>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</si>
  <si>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</si>
  <si>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</si>
  <si>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</si>
  <si>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</si>
  <si>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</si>
  <si>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</si>
  <si>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</si>
  <si>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</si>
  <si>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</si>
  <si>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</si>
  <si>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</si>
  <si>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</si>
  <si>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</si>
  <si>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</si>
  <si>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</si>
  <si>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</si>
  <si>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</si>
  <si>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</si>
  <si>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</si>
  <si>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</si>
  <si>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</si>
  <si>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</si>
  <si>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</si>
  <si>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</si>
  <si>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</si>
  <si>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</si>
  <si>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</si>
  <si>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</si>
  <si>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</si>
  <si>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</si>
  <si>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</si>
  <si>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</si>
  <si>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</si>
  <si>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</si>
  <si>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</si>
  <si>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</si>
  <si>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</si>
  <si>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</si>
  <si>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</si>
  <si>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</si>
  <si>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</si>
  <si>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</si>
  <si>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</si>
  <si>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</si>
  <si>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</si>
  <si>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</si>
  <si>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</si>
  <si>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</si>
  <si>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</si>
  <si>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</si>
  <si>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</si>
  <si>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</si>
  <si>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</si>
  <si>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</si>
  <si>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</si>
  <si>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</si>
  <si>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</si>
  <si>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</si>
  <si>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</si>
  <si>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</si>
  <si>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</si>
  <si>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</si>
  <si>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</si>
  <si>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</si>
  <si>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</si>
  <si>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</si>
  <si>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</si>
  <si>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</si>
  <si>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</si>
  <si>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</si>
  <si>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</si>
  <si>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</si>
  <si>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</si>
  <si>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</si>
  <si>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</si>
  <si>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</si>
  <si>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</si>
  <si>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</si>
  <si>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</si>
  <si>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</si>
  <si>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</si>
  <si>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</si>
  <si>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</si>
  <si>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</si>
  <si>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</si>
  <si>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</si>
  <si>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</si>
  <si>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</si>
  <si>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</si>
  <si>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</si>
  <si>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</si>
  <si>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</si>
  <si>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</si>
  <si>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</si>
  <si>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</si>
  <si>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</si>
  <si>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</si>
  <si>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</si>
  <si>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</si>
  <si>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</si>
  <si>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</si>
  <si>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</si>
  <si>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</si>
  <si>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</si>
  <si>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</si>
  <si>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</si>
  <si>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</si>
  <si>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</si>
  <si>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</si>
  <si>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</si>
  <si>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</si>
  <si>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</si>
  <si>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</si>
  <si>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01/01/18 - VENCIMENTO 08/01/18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</si>
</sst>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82383</v>
      </c>
      <c r="C7" s="9">
        <f t="shared" si="0"/>
        <v>118076</v>
      </c>
      <c r="D7" s="9">
        <f t="shared" si="0"/>
        <v>138731</v>
      </c>
      <c r="E7" s="9">
        <f t="shared" si="0"/>
        <v>76072</v>
      </c>
      <c r="F7" s="9">
        <f t="shared" si="0"/>
        <v>139201</v>
      </c>
      <c r="G7" s="9">
        <f t="shared" si="0"/>
        <v>225101</v>
      </c>
      <c r="H7" s="9">
        <f t="shared" si="0"/>
        <v>71301</v>
      </c>
      <c r="I7" s="9">
        <f t="shared" si="0"/>
        <v>13677</v>
      </c>
      <c r="J7" s="9">
        <f t="shared" si="0"/>
        <v>69831</v>
      </c>
      <c r="K7" s="9">
        <f t="shared" si="0"/>
        <v>934373</v>
      </c>
      <c r="L7" s="50"/>
    </row>
    <row r="8" spans="1:11" ht="17.25" customHeight="1">
      <c r="A8" s="10" t="s">
        <v>97</v>
      </c>
      <c r="B8" s="11">
        <f>B9+B12+B16</f>
        <v>43597</v>
      </c>
      <c r="C8" s="11">
        <f aca="true" t="shared" si="1" ref="C8:J8">C9+C12+C16</f>
        <v>66669</v>
      </c>
      <c r="D8" s="11">
        <f t="shared" si="1"/>
        <v>72747</v>
      </c>
      <c r="E8" s="11">
        <f t="shared" si="1"/>
        <v>41887</v>
      </c>
      <c r="F8" s="11">
        <f t="shared" si="1"/>
        <v>71252</v>
      </c>
      <c r="G8" s="11">
        <f t="shared" si="1"/>
        <v>112706</v>
      </c>
      <c r="H8" s="11">
        <f t="shared" si="1"/>
        <v>41770</v>
      </c>
      <c r="I8" s="11">
        <f t="shared" si="1"/>
        <v>6251</v>
      </c>
      <c r="J8" s="11">
        <f t="shared" si="1"/>
        <v>38311</v>
      </c>
      <c r="K8" s="11">
        <f>SUM(B8:J8)</f>
        <v>495190</v>
      </c>
    </row>
    <row r="9" spans="1:11" ht="17.25" customHeight="1">
      <c r="A9" s="15" t="s">
        <v>16</v>
      </c>
      <c r="B9" s="13">
        <f>+B10+B11</f>
        <v>10944</v>
      </c>
      <c r="C9" s="13">
        <f aca="true" t="shared" si="2" ref="C9:J9">+C10+C11</f>
        <v>17918</v>
      </c>
      <c r="D9" s="13">
        <f t="shared" si="2"/>
        <v>18927</v>
      </c>
      <c r="E9" s="13">
        <f t="shared" si="2"/>
        <v>10031</v>
      </c>
      <c r="F9" s="13">
        <f t="shared" si="2"/>
        <v>15445</v>
      </c>
      <c r="G9" s="13">
        <f t="shared" si="2"/>
        <v>19347</v>
      </c>
      <c r="H9" s="13">
        <f t="shared" si="2"/>
        <v>10854</v>
      </c>
      <c r="I9" s="13">
        <f t="shared" si="2"/>
        <v>1713</v>
      </c>
      <c r="J9" s="13">
        <f t="shared" si="2"/>
        <v>9983</v>
      </c>
      <c r="K9" s="11">
        <f>SUM(B9:J9)</f>
        <v>115162</v>
      </c>
    </row>
    <row r="10" spans="1:11" ht="17.25" customHeight="1">
      <c r="A10" s="29" t="s">
        <v>17</v>
      </c>
      <c r="B10" s="13">
        <v>10944</v>
      </c>
      <c r="C10" s="13">
        <v>17918</v>
      </c>
      <c r="D10" s="13">
        <v>18927</v>
      </c>
      <c r="E10" s="13">
        <v>10031</v>
      </c>
      <c r="F10" s="13">
        <v>15445</v>
      </c>
      <c r="G10" s="13">
        <v>19347</v>
      </c>
      <c r="H10" s="13">
        <v>10854</v>
      </c>
      <c r="I10" s="13">
        <v>1713</v>
      </c>
      <c r="J10" s="13">
        <v>9983</v>
      </c>
      <c r="K10" s="11">
        <f>SUM(B10:J10)</f>
        <v>115162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30690</v>
      </c>
      <c r="C12" s="17">
        <f t="shared" si="3"/>
        <v>45910</v>
      </c>
      <c r="D12" s="17">
        <f t="shared" si="3"/>
        <v>50837</v>
      </c>
      <c r="E12" s="17">
        <f t="shared" si="3"/>
        <v>30180</v>
      </c>
      <c r="F12" s="17">
        <f t="shared" si="3"/>
        <v>52516</v>
      </c>
      <c r="G12" s="17">
        <f t="shared" si="3"/>
        <v>87733</v>
      </c>
      <c r="H12" s="17">
        <f t="shared" si="3"/>
        <v>29410</v>
      </c>
      <c r="I12" s="17">
        <f t="shared" si="3"/>
        <v>4255</v>
      </c>
      <c r="J12" s="17">
        <f t="shared" si="3"/>
        <v>26767</v>
      </c>
      <c r="K12" s="11">
        <f aca="true" t="shared" si="4" ref="K12:K27">SUM(B12:J12)</f>
        <v>358298</v>
      </c>
    </row>
    <row r="13" spans="1:13" ht="17.25" customHeight="1">
      <c r="A13" s="14" t="s">
        <v>19</v>
      </c>
      <c r="B13" s="13">
        <v>15361</v>
      </c>
      <c r="C13" s="13">
        <v>24297</v>
      </c>
      <c r="D13" s="13">
        <v>27124</v>
      </c>
      <c r="E13" s="13">
        <v>16243</v>
      </c>
      <c r="F13" s="13">
        <v>26273</v>
      </c>
      <c r="G13" s="13">
        <v>40648</v>
      </c>
      <c r="H13" s="13">
        <v>13255</v>
      </c>
      <c r="I13" s="13">
        <v>2440</v>
      </c>
      <c r="J13" s="13">
        <v>14448</v>
      </c>
      <c r="K13" s="11">
        <f t="shared" si="4"/>
        <v>180089</v>
      </c>
      <c r="L13" s="50"/>
      <c r="M13" s="51"/>
    </row>
    <row r="14" spans="1:12" ht="17.25" customHeight="1">
      <c r="A14" s="14" t="s">
        <v>20</v>
      </c>
      <c r="B14" s="13">
        <v>15033</v>
      </c>
      <c r="C14" s="13">
        <v>21131</v>
      </c>
      <c r="D14" s="13">
        <v>23286</v>
      </c>
      <c r="E14" s="13">
        <v>13622</v>
      </c>
      <c r="F14" s="13">
        <v>25807</v>
      </c>
      <c r="G14" s="13">
        <v>46410</v>
      </c>
      <c r="H14" s="13">
        <v>15729</v>
      </c>
      <c r="I14" s="13">
        <v>1772</v>
      </c>
      <c r="J14" s="13">
        <v>12143</v>
      </c>
      <c r="K14" s="11">
        <f t="shared" si="4"/>
        <v>174933</v>
      </c>
      <c r="L14" s="50"/>
    </row>
    <row r="15" spans="1:11" ht="17.25" customHeight="1">
      <c r="A15" s="14" t="s">
        <v>21</v>
      </c>
      <c r="B15" s="13">
        <v>296</v>
      </c>
      <c r="C15" s="13">
        <v>482</v>
      </c>
      <c r="D15" s="13">
        <v>427</v>
      </c>
      <c r="E15" s="13">
        <v>315</v>
      </c>
      <c r="F15" s="13">
        <v>436</v>
      </c>
      <c r="G15" s="13">
        <v>675</v>
      </c>
      <c r="H15" s="13">
        <v>426</v>
      </c>
      <c r="I15" s="13">
        <v>43</v>
      </c>
      <c r="J15" s="13">
        <v>176</v>
      </c>
      <c r="K15" s="11">
        <f t="shared" si="4"/>
        <v>3276</v>
      </c>
    </row>
    <row r="16" spans="1:11" ht="17.25" customHeight="1">
      <c r="A16" s="15" t="s">
        <v>93</v>
      </c>
      <c r="B16" s="13">
        <f>B17+B18+B19</f>
        <v>1963</v>
      </c>
      <c r="C16" s="13">
        <f aca="true" t="shared" si="5" ref="C16:J16">C17+C18+C19</f>
        <v>2841</v>
      </c>
      <c r="D16" s="13">
        <f t="shared" si="5"/>
        <v>2983</v>
      </c>
      <c r="E16" s="13">
        <f t="shared" si="5"/>
        <v>1676</v>
      </c>
      <c r="F16" s="13">
        <f t="shared" si="5"/>
        <v>3291</v>
      </c>
      <c r="G16" s="13">
        <f t="shared" si="5"/>
        <v>5626</v>
      </c>
      <c r="H16" s="13">
        <f t="shared" si="5"/>
        <v>1506</v>
      </c>
      <c r="I16" s="13">
        <f t="shared" si="5"/>
        <v>283</v>
      </c>
      <c r="J16" s="13">
        <f t="shared" si="5"/>
        <v>1561</v>
      </c>
      <c r="K16" s="11">
        <f t="shared" si="4"/>
        <v>21730</v>
      </c>
    </row>
    <row r="17" spans="1:11" ht="17.25" customHeight="1">
      <c r="A17" s="14" t="s">
        <v>94</v>
      </c>
      <c r="B17" s="13">
        <v>1951</v>
      </c>
      <c r="C17" s="13">
        <v>2816</v>
      </c>
      <c r="D17" s="13">
        <v>2962</v>
      </c>
      <c r="E17" s="13">
        <v>1666</v>
      </c>
      <c r="F17" s="13">
        <v>3272</v>
      </c>
      <c r="G17" s="13">
        <v>5591</v>
      </c>
      <c r="H17" s="13">
        <v>1489</v>
      </c>
      <c r="I17" s="13">
        <v>280</v>
      </c>
      <c r="J17" s="13">
        <v>1558</v>
      </c>
      <c r="K17" s="11">
        <f t="shared" si="4"/>
        <v>21585</v>
      </c>
    </row>
    <row r="18" spans="1:11" ht="17.25" customHeight="1">
      <c r="A18" s="14" t="s">
        <v>95</v>
      </c>
      <c r="B18" s="13">
        <v>9</v>
      </c>
      <c r="C18" s="13">
        <v>23</v>
      </c>
      <c r="D18" s="13">
        <v>20</v>
      </c>
      <c r="E18" s="13">
        <v>5</v>
      </c>
      <c r="F18" s="13">
        <v>14</v>
      </c>
      <c r="G18" s="13">
        <v>27</v>
      </c>
      <c r="H18" s="13">
        <v>14</v>
      </c>
      <c r="I18" s="13">
        <v>3</v>
      </c>
      <c r="J18" s="13">
        <v>3</v>
      </c>
      <c r="K18" s="11">
        <f t="shared" si="4"/>
        <v>118</v>
      </c>
    </row>
    <row r="19" spans="1:11" ht="17.25" customHeight="1">
      <c r="A19" s="14" t="s">
        <v>96</v>
      </c>
      <c r="B19" s="13">
        <v>3</v>
      </c>
      <c r="C19" s="13">
        <v>2</v>
      </c>
      <c r="D19" s="13">
        <v>1</v>
      </c>
      <c r="E19" s="13">
        <v>5</v>
      </c>
      <c r="F19" s="13">
        <v>5</v>
      </c>
      <c r="G19" s="13">
        <v>8</v>
      </c>
      <c r="H19" s="13">
        <v>3</v>
      </c>
      <c r="I19" s="13">
        <v>0</v>
      </c>
      <c r="J19" s="13">
        <v>0</v>
      </c>
      <c r="K19" s="11">
        <f t="shared" si="4"/>
        <v>27</v>
      </c>
    </row>
    <row r="20" spans="1:11" ht="17.25" customHeight="1">
      <c r="A20" s="16" t="s">
        <v>22</v>
      </c>
      <c r="B20" s="11">
        <f>+B21+B22+B23</f>
        <v>23848</v>
      </c>
      <c r="C20" s="11">
        <f aca="true" t="shared" si="6" ref="C20:J20">+C21+C22+C23</f>
        <v>28602</v>
      </c>
      <c r="D20" s="11">
        <f t="shared" si="6"/>
        <v>36172</v>
      </c>
      <c r="E20" s="11">
        <f t="shared" si="6"/>
        <v>18892</v>
      </c>
      <c r="F20" s="11">
        <f t="shared" si="6"/>
        <v>45769</v>
      </c>
      <c r="G20" s="11">
        <f t="shared" si="6"/>
        <v>82268</v>
      </c>
      <c r="H20" s="11">
        <f t="shared" si="6"/>
        <v>18427</v>
      </c>
      <c r="I20" s="11">
        <f t="shared" si="6"/>
        <v>3873</v>
      </c>
      <c r="J20" s="11">
        <f t="shared" si="6"/>
        <v>17159</v>
      </c>
      <c r="K20" s="11">
        <f t="shared" si="4"/>
        <v>275010</v>
      </c>
    </row>
    <row r="21" spans="1:12" ht="17.25" customHeight="1">
      <c r="A21" s="12" t="s">
        <v>23</v>
      </c>
      <c r="B21" s="13">
        <v>13183</v>
      </c>
      <c r="C21" s="13">
        <v>17543</v>
      </c>
      <c r="D21" s="13">
        <v>22100</v>
      </c>
      <c r="E21" s="13">
        <v>11607</v>
      </c>
      <c r="F21" s="13">
        <v>25805</v>
      </c>
      <c r="G21" s="13">
        <v>42036</v>
      </c>
      <c r="H21" s="13">
        <v>9826</v>
      </c>
      <c r="I21" s="13">
        <v>2488</v>
      </c>
      <c r="J21" s="13">
        <v>10473</v>
      </c>
      <c r="K21" s="11">
        <f t="shared" si="4"/>
        <v>155061</v>
      </c>
      <c r="L21" s="50"/>
    </row>
    <row r="22" spans="1:12" ht="17.25" customHeight="1">
      <c r="A22" s="12" t="s">
        <v>24</v>
      </c>
      <c r="B22" s="13">
        <v>10515</v>
      </c>
      <c r="C22" s="13">
        <v>10896</v>
      </c>
      <c r="D22" s="13">
        <v>13901</v>
      </c>
      <c r="E22" s="13">
        <v>7170</v>
      </c>
      <c r="F22" s="13">
        <v>19729</v>
      </c>
      <c r="G22" s="13">
        <v>39870</v>
      </c>
      <c r="H22" s="13">
        <v>8447</v>
      </c>
      <c r="I22" s="13">
        <v>1360</v>
      </c>
      <c r="J22" s="13">
        <v>6587</v>
      </c>
      <c r="K22" s="11">
        <f t="shared" si="4"/>
        <v>118475</v>
      </c>
      <c r="L22" s="50"/>
    </row>
    <row r="23" spans="1:11" ht="17.25" customHeight="1">
      <c r="A23" s="12" t="s">
        <v>25</v>
      </c>
      <c r="B23" s="13">
        <v>150</v>
      </c>
      <c r="C23" s="13">
        <v>163</v>
      </c>
      <c r="D23" s="13">
        <v>171</v>
      </c>
      <c r="E23" s="13">
        <v>115</v>
      </c>
      <c r="F23" s="13">
        <v>235</v>
      </c>
      <c r="G23" s="13">
        <v>362</v>
      </c>
      <c r="H23" s="13">
        <v>154</v>
      </c>
      <c r="I23" s="13">
        <v>25</v>
      </c>
      <c r="J23" s="13">
        <v>99</v>
      </c>
      <c r="K23" s="11">
        <f t="shared" si="4"/>
        <v>1474</v>
      </c>
    </row>
    <row r="24" spans="1:11" ht="17.25" customHeight="1">
      <c r="A24" s="16" t="s">
        <v>26</v>
      </c>
      <c r="B24" s="13">
        <f>+B25+B26</f>
        <v>14938</v>
      </c>
      <c r="C24" s="13">
        <f aca="true" t="shared" si="7" ref="C24:J24">+C25+C26</f>
        <v>22805</v>
      </c>
      <c r="D24" s="13">
        <f t="shared" si="7"/>
        <v>29812</v>
      </c>
      <c r="E24" s="13">
        <f t="shared" si="7"/>
        <v>15293</v>
      </c>
      <c r="F24" s="13">
        <f t="shared" si="7"/>
        <v>22180</v>
      </c>
      <c r="G24" s="13">
        <f t="shared" si="7"/>
        <v>30127</v>
      </c>
      <c r="H24" s="13">
        <f t="shared" si="7"/>
        <v>10777</v>
      </c>
      <c r="I24" s="13">
        <f t="shared" si="7"/>
        <v>3553</v>
      </c>
      <c r="J24" s="13">
        <f t="shared" si="7"/>
        <v>14361</v>
      </c>
      <c r="K24" s="11">
        <f t="shared" si="4"/>
        <v>163846</v>
      </c>
    </row>
    <row r="25" spans="1:12" ht="17.25" customHeight="1">
      <c r="A25" s="12" t="s">
        <v>115</v>
      </c>
      <c r="B25" s="13">
        <v>12480</v>
      </c>
      <c r="C25" s="13">
        <v>19445</v>
      </c>
      <c r="D25" s="13">
        <v>26125</v>
      </c>
      <c r="E25" s="13">
        <v>13160</v>
      </c>
      <c r="F25" s="13">
        <v>18749</v>
      </c>
      <c r="G25" s="13">
        <v>25041</v>
      </c>
      <c r="H25" s="13">
        <v>8877</v>
      </c>
      <c r="I25" s="13">
        <v>3223</v>
      </c>
      <c r="J25" s="13">
        <v>12322</v>
      </c>
      <c r="K25" s="11">
        <f t="shared" si="4"/>
        <v>139422</v>
      </c>
      <c r="L25" s="50"/>
    </row>
    <row r="26" spans="1:12" ht="17.25" customHeight="1">
      <c r="A26" s="12" t="s">
        <v>116</v>
      </c>
      <c r="B26" s="13">
        <v>2458</v>
      </c>
      <c r="C26" s="13">
        <v>3360</v>
      </c>
      <c r="D26" s="13">
        <v>3687</v>
      </c>
      <c r="E26" s="13">
        <v>2133</v>
      </c>
      <c r="F26" s="13">
        <v>3431</v>
      </c>
      <c r="G26" s="13">
        <v>5086</v>
      </c>
      <c r="H26" s="13">
        <v>1900</v>
      </c>
      <c r="I26" s="13">
        <v>330</v>
      </c>
      <c r="J26" s="13">
        <v>2039</v>
      </c>
      <c r="K26" s="11">
        <f t="shared" si="4"/>
        <v>24424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327</v>
      </c>
      <c r="I27" s="11">
        <v>0</v>
      </c>
      <c r="J27" s="11">
        <v>0</v>
      </c>
      <c r="K27" s="11">
        <f t="shared" si="4"/>
        <v>327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31335.67</v>
      </c>
      <c r="I35" s="19">
        <v>0</v>
      </c>
      <c r="J35" s="19">
        <v>0</v>
      </c>
      <c r="K35" s="23">
        <f>SUM(B35:J35)</f>
        <v>31335.67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256993.44999999998</v>
      </c>
      <c r="C47" s="22">
        <f aca="true" t="shared" si="12" ref="C47:H47">+C48+C57</f>
        <v>407998.6099999999</v>
      </c>
      <c r="D47" s="22">
        <f t="shared" si="12"/>
        <v>530745.64</v>
      </c>
      <c r="E47" s="22">
        <f t="shared" si="12"/>
        <v>259117.19</v>
      </c>
      <c r="F47" s="22">
        <f t="shared" si="12"/>
        <v>450063.88000000006</v>
      </c>
      <c r="G47" s="22">
        <f t="shared" si="12"/>
        <v>611439.66</v>
      </c>
      <c r="H47" s="22">
        <f t="shared" si="12"/>
        <v>264292.22000000003</v>
      </c>
      <c r="I47" s="22">
        <f>+I48+I57</f>
        <v>67445.67</v>
      </c>
      <c r="J47" s="22">
        <f>+J48+J57</f>
        <v>231578.38</v>
      </c>
      <c r="K47" s="22">
        <f>SUM(B47:J47)</f>
        <v>3079674.7</v>
      </c>
    </row>
    <row r="48" spans="1:11" ht="17.25" customHeight="1">
      <c r="A48" s="16" t="s">
        <v>108</v>
      </c>
      <c r="B48" s="23">
        <f>SUM(B49:B56)</f>
        <v>239319.86</v>
      </c>
      <c r="C48" s="23">
        <f aca="true" t="shared" si="13" ref="C48:J48">SUM(C49:C56)</f>
        <v>383026.1699999999</v>
      </c>
      <c r="D48" s="23">
        <f t="shared" si="13"/>
        <v>505470.53</v>
      </c>
      <c r="E48" s="23">
        <f t="shared" si="13"/>
        <v>236166.35</v>
      </c>
      <c r="F48" s="23">
        <f t="shared" si="13"/>
        <v>426712.55000000005</v>
      </c>
      <c r="G48" s="23">
        <f t="shared" si="13"/>
        <v>582495.61</v>
      </c>
      <c r="H48" s="23">
        <f t="shared" si="13"/>
        <v>243912.73</v>
      </c>
      <c r="I48" s="23">
        <f t="shared" si="13"/>
        <v>67445.67</v>
      </c>
      <c r="J48" s="23">
        <f t="shared" si="13"/>
        <v>217701.54</v>
      </c>
      <c r="K48" s="23">
        <f aca="true" t="shared" si="14" ref="K48:K57">SUM(B48:J48)</f>
        <v>2902251.0100000002</v>
      </c>
    </row>
    <row r="49" spans="1:11" ht="17.25" customHeight="1">
      <c r="A49" s="34" t="s">
        <v>43</v>
      </c>
      <c r="B49" s="23">
        <f aca="true" t="shared" si="15" ref="B49:H49">ROUND(B30*B7,2)</f>
        <v>235623.62</v>
      </c>
      <c r="C49" s="23">
        <f t="shared" si="15"/>
        <v>376993.05</v>
      </c>
      <c r="D49" s="23">
        <f t="shared" si="15"/>
        <v>499778.43</v>
      </c>
      <c r="E49" s="23">
        <f t="shared" si="15"/>
        <v>233069.39</v>
      </c>
      <c r="F49" s="23">
        <f t="shared" si="15"/>
        <v>422085.27</v>
      </c>
      <c r="G49" s="23">
        <f t="shared" si="15"/>
        <v>575943.42</v>
      </c>
      <c r="H49" s="23">
        <f t="shared" si="15"/>
        <v>209190</v>
      </c>
      <c r="I49" s="23">
        <f>ROUND(I30*I7,2)</f>
        <v>66379.95</v>
      </c>
      <c r="J49" s="23">
        <f>ROUND(J30*J7,2)</f>
        <v>215484.5</v>
      </c>
      <c r="K49" s="23">
        <f t="shared" si="14"/>
        <v>2834547.63</v>
      </c>
    </row>
    <row r="50" spans="1:11" ht="17.25" customHeight="1">
      <c r="A50" s="34" t="s">
        <v>44</v>
      </c>
      <c r="B50" s="19">
        <v>0</v>
      </c>
      <c r="C50" s="23">
        <f>ROUND(C31*C7,2)</f>
        <v>837.97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837.97</v>
      </c>
    </row>
    <row r="51" spans="1:11" ht="17.25" customHeight="1">
      <c r="A51" s="64" t="s">
        <v>104</v>
      </c>
      <c r="B51" s="65">
        <f aca="true" t="shared" si="16" ref="B51:H51">ROUND(B32*B7,2)</f>
        <v>-395.44</v>
      </c>
      <c r="C51" s="65">
        <f t="shared" si="16"/>
        <v>-578.57</v>
      </c>
      <c r="D51" s="65">
        <f t="shared" si="16"/>
        <v>-693.66</v>
      </c>
      <c r="E51" s="65">
        <f t="shared" si="16"/>
        <v>-348.44</v>
      </c>
      <c r="F51" s="65">
        <f t="shared" si="16"/>
        <v>-654.24</v>
      </c>
      <c r="G51" s="65">
        <f t="shared" si="16"/>
        <v>-877.89</v>
      </c>
      <c r="H51" s="65">
        <f t="shared" si="16"/>
        <v>-327.98</v>
      </c>
      <c r="I51" s="19">
        <v>0</v>
      </c>
      <c r="J51" s="19">
        <v>0</v>
      </c>
      <c r="K51" s="65">
        <f>SUM(B51:J51)</f>
        <v>-3876.2200000000003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31335.67</v>
      </c>
      <c r="I53" s="31">
        <f>+I35</f>
        <v>0</v>
      </c>
      <c r="J53" s="31">
        <f>+J35</f>
        <v>0</v>
      </c>
      <c r="K53" s="23">
        <f t="shared" si="14"/>
        <v>31335.67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17673.59</v>
      </c>
      <c r="C57" s="36">
        <v>24972.44</v>
      </c>
      <c r="D57" s="36">
        <v>25275.11</v>
      </c>
      <c r="E57" s="36">
        <v>22950.84</v>
      </c>
      <c r="F57" s="36">
        <v>23351.33</v>
      </c>
      <c r="G57" s="36">
        <v>28944.05</v>
      </c>
      <c r="H57" s="36">
        <v>20379.49</v>
      </c>
      <c r="I57" s="19">
        <v>0</v>
      </c>
      <c r="J57" s="36">
        <v>13876.84</v>
      </c>
      <c r="K57" s="36">
        <f t="shared" si="14"/>
        <v>177423.68999999997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-42587.2</v>
      </c>
      <c r="C61" s="35">
        <f t="shared" si="17"/>
        <v>-69147.18999999999</v>
      </c>
      <c r="D61" s="35">
        <f t="shared" si="17"/>
        <v>-72996.75</v>
      </c>
      <c r="E61" s="35">
        <f t="shared" si="17"/>
        <v>-39117.8</v>
      </c>
      <c r="F61" s="35">
        <f t="shared" si="17"/>
        <v>-61071.65</v>
      </c>
      <c r="G61" s="35">
        <f t="shared" si="17"/>
        <v>-76525</v>
      </c>
      <c r="H61" s="35">
        <f t="shared" si="17"/>
        <v>-41245.2</v>
      </c>
      <c r="I61" s="35">
        <f t="shared" si="17"/>
        <v>-8902.21</v>
      </c>
      <c r="J61" s="35">
        <f t="shared" si="17"/>
        <v>-37935.4</v>
      </c>
      <c r="K61" s="35">
        <f>SUM(B61:J61)</f>
        <v>-449528.4000000001</v>
      </c>
    </row>
    <row r="62" spans="1:11" ht="18.75" customHeight="1">
      <c r="A62" s="16" t="s">
        <v>74</v>
      </c>
      <c r="B62" s="35">
        <f aca="true" t="shared" si="18" ref="B62:J62">B63+B64+B65+B66+B67+B68</f>
        <v>-41587.2</v>
      </c>
      <c r="C62" s="35">
        <f t="shared" si="18"/>
        <v>-68088.4</v>
      </c>
      <c r="D62" s="35">
        <f t="shared" si="18"/>
        <v>-71922.6</v>
      </c>
      <c r="E62" s="35">
        <f t="shared" si="18"/>
        <v>-38117.8</v>
      </c>
      <c r="F62" s="35">
        <f t="shared" si="18"/>
        <v>-58691</v>
      </c>
      <c r="G62" s="35">
        <f t="shared" si="18"/>
        <v>-73518.6</v>
      </c>
      <c r="H62" s="35">
        <f t="shared" si="18"/>
        <v>-41245.2</v>
      </c>
      <c r="I62" s="35">
        <f t="shared" si="18"/>
        <v>-6509.4</v>
      </c>
      <c r="J62" s="35">
        <f t="shared" si="18"/>
        <v>-37935.4</v>
      </c>
      <c r="K62" s="35">
        <f aca="true" t="shared" si="19" ref="K62:K91">SUM(B62:J62)</f>
        <v>-437615.60000000003</v>
      </c>
    </row>
    <row r="63" spans="1:11" ht="18.75" customHeight="1">
      <c r="A63" s="12" t="s">
        <v>75</v>
      </c>
      <c r="B63" s="35">
        <f>-ROUND(B9*$D$3,2)</f>
        <v>-41587.2</v>
      </c>
      <c r="C63" s="35">
        <f aca="true" t="shared" si="20" ref="C63:J63">-ROUND(C9*$D$3,2)</f>
        <v>-68088.4</v>
      </c>
      <c r="D63" s="35">
        <f t="shared" si="20"/>
        <v>-71922.6</v>
      </c>
      <c r="E63" s="35">
        <f t="shared" si="20"/>
        <v>-38117.8</v>
      </c>
      <c r="F63" s="35">
        <f t="shared" si="20"/>
        <v>-58691</v>
      </c>
      <c r="G63" s="35">
        <f t="shared" si="20"/>
        <v>-73518.6</v>
      </c>
      <c r="H63" s="35">
        <f t="shared" si="20"/>
        <v>-41245.2</v>
      </c>
      <c r="I63" s="35">
        <f t="shared" si="20"/>
        <v>-6509.4</v>
      </c>
      <c r="J63" s="35">
        <f t="shared" si="20"/>
        <v>-37935.4</v>
      </c>
      <c r="K63" s="35">
        <f t="shared" si="19"/>
        <v>-437615.60000000003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-1000</v>
      </c>
      <c r="C69" s="65">
        <f>SUM(C70:C102)</f>
        <v>-1058.79</v>
      </c>
      <c r="D69" s="65">
        <f>SUM(D70:D102)</f>
        <v>-1074.15</v>
      </c>
      <c r="E69" s="65">
        <f aca="true" t="shared" si="21" ref="E69:J69">SUM(E70:E102)</f>
        <v>-1000</v>
      </c>
      <c r="F69" s="65">
        <f t="shared" si="21"/>
        <v>-2380.65</v>
      </c>
      <c r="G69" s="65">
        <f t="shared" si="21"/>
        <v>-3006.4</v>
      </c>
      <c r="H69" s="19">
        <v>0</v>
      </c>
      <c r="I69" s="65">
        <f t="shared" si="21"/>
        <v>-2392.81</v>
      </c>
      <c r="J69" s="19">
        <v>0</v>
      </c>
      <c r="K69" s="65">
        <f t="shared" si="19"/>
        <v>-11912.8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214406.24999999997</v>
      </c>
      <c r="C106" s="24">
        <f t="shared" si="22"/>
        <v>338851.4199999999</v>
      </c>
      <c r="D106" s="24">
        <f t="shared" si="22"/>
        <v>457748.89</v>
      </c>
      <c r="E106" s="24">
        <f t="shared" si="22"/>
        <v>219999.38999999998</v>
      </c>
      <c r="F106" s="24">
        <f t="shared" si="22"/>
        <v>388992.23000000004</v>
      </c>
      <c r="G106" s="24">
        <f t="shared" si="22"/>
        <v>534914.66</v>
      </c>
      <c r="H106" s="24">
        <f t="shared" si="22"/>
        <v>223047.02000000002</v>
      </c>
      <c r="I106" s="24">
        <f>+I107+I108</f>
        <v>58543.46</v>
      </c>
      <c r="J106" s="24">
        <f>+J107+J108</f>
        <v>193642.98</v>
      </c>
      <c r="K106" s="46">
        <f>SUM(B106:J106)</f>
        <v>2630146.3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196732.65999999997</v>
      </c>
      <c r="C107" s="24">
        <f t="shared" si="23"/>
        <v>313878.9799999999</v>
      </c>
      <c r="D107" s="24">
        <f t="shared" si="23"/>
        <v>432473.78</v>
      </c>
      <c r="E107" s="24">
        <f t="shared" si="23"/>
        <v>197048.55</v>
      </c>
      <c r="F107" s="24">
        <f t="shared" si="23"/>
        <v>365640.9</v>
      </c>
      <c r="G107" s="24">
        <f t="shared" si="23"/>
        <v>505970.61</v>
      </c>
      <c r="H107" s="24">
        <f t="shared" si="23"/>
        <v>202667.53000000003</v>
      </c>
      <c r="I107" s="24">
        <f t="shared" si="23"/>
        <v>58543.46</v>
      </c>
      <c r="J107" s="24">
        <f t="shared" si="23"/>
        <v>179766.14</v>
      </c>
      <c r="K107" s="46">
        <f>SUM(B107:J107)</f>
        <v>2452722.61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17673.59</v>
      </c>
      <c r="C108" s="24">
        <f t="shared" si="24"/>
        <v>24972.44</v>
      </c>
      <c r="D108" s="24">
        <f t="shared" si="24"/>
        <v>25275.11</v>
      </c>
      <c r="E108" s="24">
        <f t="shared" si="24"/>
        <v>22950.84</v>
      </c>
      <c r="F108" s="24">
        <f t="shared" si="24"/>
        <v>23351.33</v>
      </c>
      <c r="G108" s="24">
        <f t="shared" si="24"/>
        <v>28944.05</v>
      </c>
      <c r="H108" s="24">
        <f t="shared" si="24"/>
        <v>20379.49</v>
      </c>
      <c r="I108" s="19">
        <f t="shared" si="24"/>
        <v>0</v>
      </c>
      <c r="J108" s="24">
        <f t="shared" si="24"/>
        <v>13876.84</v>
      </c>
      <c r="K108" s="46">
        <f>SUM(B108:J108)</f>
        <v>177423.68999999997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2630146.3200000003</v>
      </c>
      <c r="L114" s="52"/>
    </row>
    <row r="115" spans="1:11" ht="18.75" customHeight="1">
      <c r="A115" s="26" t="s">
        <v>70</v>
      </c>
      <c r="B115" s="27">
        <v>29345.89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29345.89</v>
      </c>
    </row>
    <row r="116" spans="1:11" ht="18.75" customHeight="1">
      <c r="A116" s="26" t="s">
        <v>71</v>
      </c>
      <c r="B116" s="27">
        <v>185060.35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185060.35</v>
      </c>
    </row>
    <row r="117" spans="1:11" ht="18.75" customHeight="1">
      <c r="A117" s="26" t="s">
        <v>72</v>
      </c>
      <c r="B117" s="38">
        <v>0</v>
      </c>
      <c r="C117" s="27">
        <f>+C106</f>
        <v>338851.4199999999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338851.4199999999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427475.28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427475.28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30273.61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30273.61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197999.46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197999.46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21999.94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21999.94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74046.51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74046.51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139451.05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139451.05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27117.59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27117.59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148377.08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148377.08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139680.64</v>
      </c>
      <c r="H126" s="38">
        <v>0</v>
      </c>
      <c r="I126" s="38">
        <v>0</v>
      </c>
      <c r="J126" s="38">
        <v>0</v>
      </c>
      <c r="K126" s="39">
        <f t="shared" si="25"/>
        <v>139680.64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19564.79</v>
      </c>
      <c r="H127" s="38">
        <v>0</v>
      </c>
      <c r="I127" s="38">
        <v>0</v>
      </c>
      <c r="J127" s="38">
        <v>0</v>
      </c>
      <c r="K127" s="39">
        <f t="shared" si="25"/>
        <v>19564.79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91676.39</v>
      </c>
      <c r="H128" s="38">
        <v>0</v>
      </c>
      <c r="I128" s="38">
        <v>0</v>
      </c>
      <c r="J128" s="38">
        <v>0</v>
      </c>
      <c r="K128" s="39">
        <f t="shared" si="25"/>
        <v>91676.39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72039.08</v>
      </c>
      <c r="H129" s="38">
        <v>0</v>
      </c>
      <c r="I129" s="38">
        <v>0</v>
      </c>
      <c r="J129" s="38">
        <v>0</v>
      </c>
      <c r="K129" s="39">
        <f t="shared" si="25"/>
        <v>72039.08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211953.77</v>
      </c>
      <c r="H130" s="38">
        <v>0</v>
      </c>
      <c r="I130" s="38">
        <v>0</v>
      </c>
      <c r="J130" s="38">
        <v>0</v>
      </c>
      <c r="K130" s="39">
        <f t="shared" si="25"/>
        <v>211953.77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76784.66</v>
      </c>
      <c r="I131" s="38">
        <v>0</v>
      </c>
      <c r="J131" s="38">
        <v>0</v>
      </c>
      <c r="K131" s="39">
        <f t="shared" si="25"/>
        <v>76784.66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146262.37</v>
      </c>
      <c r="I132" s="38">
        <v>0</v>
      </c>
      <c r="J132" s="38">
        <v>0</v>
      </c>
      <c r="K132" s="39">
        <f t="shared" si="25"/>
        <v>146262.37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58543.46</v>
      </c>
      <c r="J133" s="38"/>
      <c r="K133" s="39">
        <f t="shared" si="25"/>
        <v>58543.46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193642.98</v>
      </c>
      <c r="K134" s="42">
        <f t="shared" si="25"/>
        <v>193642.98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2018-01-05T21:01:29Z</dcterms:modified>
  <cp:category/>
  <cp:version/>
  <cp:contentType/>
  <cp:contentStatus/>
</cp:coreProperties>
</file>