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<sst xmlns="http://schemas.openxmlformats.org/spreadsheetml/2006/main" count="112" uniqueCount="110">
  <si>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</si>
  <si>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</si>
  <si>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</si>
  <si>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</si>
  <si>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</si>
  <si>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</si>
  <si>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</si>
  <si>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</si>
  <si>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</si>
  <si>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</si>
  <si>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</si>
  <si>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</si>
  <si>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</si>
  <si>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</si>
  <si>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</si>
  <si>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</si>
  <si>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</si>
  <si>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</si>
  <si>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</si>
  <si>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</si>
  <si>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</si>
  <si>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</si>
  <si>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</si>
  <si>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</si>
  <si>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</si>
  <si>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</si>
  <si>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</si>
  <si>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</si>
  <si>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</si>
  <si>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</si>
  <si>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</si>
  <si>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</si>
  <si>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</si>
  <si>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</si>
  <si>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</si>
  <si>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</si>
  <si>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</si>
  <si>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</si>
  <si>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</si>
  <si>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</si>
  <si>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</si>
  <si>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</si>
  <si>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</si>
  <si>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</si>
  <si>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</si>
  <si>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</si>
  <si>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</si>
  <si>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</si>
  <si>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</si>
  <si>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</si>
  <si>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</si>
  <si>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</si>
  <si>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</si>
  <si>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</si>
  <si>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</si>
  <si>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</si>
  <si>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</si>
  <si>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</si>
  <si>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</si>
  <si>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</si>
  <si>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</si>
  <si>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</si>
  <si>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</si>
  <si>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</si>
  <si>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</si>
  <si>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</si>
  <si>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</si>
  <si>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</si>
  <si>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</si>
  <si>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</si>
  <si>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</si>
  <si>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</si>
  <si>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</si>
  <si>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</si>
  <si>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</si>
  <si>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</si>
  <si>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</si>
  <si>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</si>
  <si>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</si>
  <si>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</si>
  <si>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</si>
  <si>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</si>
  <si>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</si>
  <si>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</si>
  <si>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</si>
  <si>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</si>
  <si>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</si>
  <si>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</si>
  <si>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</si>
  <si>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</si>
  <si>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</si>
  <si>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</si>
  <si>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</si>
  <si>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</si>
  <si>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</si>
  <si>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</si>
  <si>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</si>
  <si>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</si>
  <si>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</si>
  <si>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</si>
  <si>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</si>
  <si>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</si>
  <si>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</si>
  <si>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</si>
  <si>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</si>
  <si>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</si>
  <si>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</si>
  <si>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</si>
  <si>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</si>
  <si>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24/02/18 - VENCIMENTO 02/03/18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</si>
</sst>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343482</v>
      </c>
      <c r="C7" s="10">
        <f>C8+C20+C24</f>
        <v>243748</v>
      </c>
      <c r="D7" s="10">
        <f>D8+D20+D24</f>
        <v>272481</v>
      </c>
      <c r="E7" s="10">
        <f>E8+E20+E24</f>
        <v>41063</v>
      </c>
      <c r="F7" s="10">
        <f aca="true" t="shared" si="0" ref="F7:N7">F8+F20+F24</f>
        <v>231346</v>
      </c>
      <c r="G7" s="10">
        <f t="shared" si="0"/>
        <v>352599</v>
      </c>
      <c r="H7" s="10">
        <f>H8+H20+H24</f>
        <v>244126</v>
      </c>
      <c r="I7" s="10">
        <f>I8+I20+I24</f>
        <v>69159</v>
      </c>
      <c r="J7" s="10">
        <f>J8+J20+J24</f>
        <v>305489</v>
      </c>
      <c r="K7" s="10">
        <f>K8+K20+K24</f>
        <v>216312</v>
      </c>
      <c r="L7" s="10">
        <f>L8+L20+L24</f>
        <v>280719</v>
      </c>
      <c r="M7" s="10">
        <f t="shared" si="0"/>
        <v>95562</v>
      </c>
      <c r="N7" s="10">
        <f t="shared" si="0"/>
        <v>56742</v>
      </c>
      <c r="O7" s="10">
        <f>+O8+O20+O24</f>
        <v>2752828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161592</v>
      </c>
      <c r="C8" s="12">
        <f>+C9+C12+C16</f>
        <v>122684</v>
      </c>
      <c r="D8" s="12">
        <f>+D9+D12+D16</f>
        <v>144728</v>
      </c>
      <c r="E8" s="12">
        <f>+E9+E12+E16</f>
        <v>19908</v>
      </c>
      <c r="F8" s="12">
        <f aca="true" t="shared" si="1" ref="F8:N8">+F9+F12+F16</f>
        <v>114335</v>
      </c>
      <c r="G8" s="12">
        <f t="shared" si="1"/>
        <v>176777</v>
      </c>
      <c r="H8" s="12">
        <f>+H9+H12+H16</f>
        <v>121581</v>
      </c>
      <c r="I8" s="12">
        <f>+I9+I12+I16</f>
        <v>34982</v>
      </c>
      <c r="J8" s="12">
        <f>+J9+J12+J16</f>
        <v>154002</v>
      </c>
      <c r="K8" s="12">
        <f>+K9+K12+K16</f>
        <v>110943</v>
      </c>
      <c r="L8" s="12">
        <f>+L9+L12+L16</f>
        <v>135922</v>
      </c>
      <c r="M8" s="12">
        <f t="shared" si="1"/>
        <v>51326</v>
      </c>
      <c r="N8" s="12">
        <f t="shared" si="1"/>
        <v>32186</v>
      </c>
      <c r="O8" s="12">
        <f>SUM(B8:N8)</f>
        <v>1380966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20206</v>
      </c>
      <c r="C9" s="14">
        <v>19959</v>
      </c>
      <c r="D9" s="14">
        <v>15711</v>
      </c>
      <c r="E9" s="14">
        <v>2179</v>
      </c>
      <c r="F9" s="14">
        <v>13487</v>
      </c>
      <c r="G9" s="14">
        <v>22408</v>
      </c>
      <c r="H9" s="14">
        <v>19342</v>
      </c>
      <c r="I9" s="14">
        <v>5537</v>
      </c>
      <c r="J9" s="14">
        <v>14034</v>
      </c>
      <c r="K9" s="14">
        <v>15831</v>
      </c>
      <c r="L9" s="14">
        <v>13736</v>
      </c>
      <c r="M9" s="14">
        <v>7337</v>
      </c>
      <c r="N9" s="14">
        <v>4526</v>
      </c>
      <c r="O9" s="12">
        <f aca="true" t="shared" si="2" ref="O9:O19">SUM(B9:N9)</f>
        <v>174293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20206</v>
      </c>
      <c r="C10" s="14">
        <f>+C9-C11</f>
        <v>19959</v>
      </c>
      <c r="D10" s="14">
        <f>+D9-D11</f>
        <v>15711</v>
      </c>
      <c r="E10" s="14">
        <f>+E9-E11</f>
        <v>2179</v>
      </c>
      <c r="F10" s="14">
        <f aca="true" t="shared" si="3" ref="F10:N10">+F9-F11</f>
        <v>13487</v>
      </c>
      <c r="G10" s="14">
        <f t="shared" si="3"/>
        <v>22408</v>
      </c>
      <c r="H10" s="14">
        <f>+H9-H11</f>
        <v>19342</v>
      </c>
      <c r="I10" s="14">
        <f>+I9-I11</f>
        <v>5537</v>
      </c>
      <c r="J10" s="14">
        <f>+J9-J11</f>
        <v>14034</v>
      </c>
      <c r="K10" s="14">
        <f>+K9-K11</f>
        <v>15831</v>
      </c>
      <c r="L10" s="14">
        <f>+L9-L11</f>
        <v>13736</v>
      </c>
      <c r="M10" s="14">
        <f t="shared" si="3"/>
        <v>7337</v>
      </c>
      <c r="N10" s="14">
        <f t="shared" si="3"/>
        <v>4526</v>
      </c>
      <c r="O10" s="12">
        <f t="shared" si="2"/>
        <v>174293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133343</v>
      </c>
      <c r="C12" s="14">
        <f>C13+C14+C15</f>
        <v>96664</v>
      </c>
      <c r="D12" s="14">
        <f>D13+D14+D15</f>
        <v>122757</v>
      </c>
      <c r="E12" s="14">
        <f>E13+E14+E15</f>
        <v>16804</v>
      </c>
      <c r="F12" s="14">
        <f aca="true" t="shared" si="4" ref="F12:N12">F13+F14+F15</f>
        <v>95197</v>
      </c>
      <c r="G12" s="14">
        <f t="shared" si="4"/>
        <v>144946</v>
      </c>
      <c r="H12" s="14">
        <f>H13+H14+H15</f>
        <v>96676</v>
      </c>
      <c r="I12" s="14">
        <f>I13+I14+I15</f>
        <v>27858</v>
      </c>
      <c r="J12" s="14">
        <f>J13+J14+J15</f>
        <v>131322</v>
      </c>
      <c r="K12" s="14">
        <f>K13+K14+K15</f>
        <v>89584</v>
      </c>
      <c r="L12" s="14">
        <f>L13+L14+L15</f>
        <v>114686</v>
      </c>
      <c r="M12" s="14">
        <f t="shared" si="4"/>
        <v>41691</v>
      </c>
      <c r="N12" s="14">
        <f t="shared" si="4"/>
        <v>26438</v>
      </c>
      <c r="O12" s="12">
        <f t="shared" si="2"/>
        <v>1137966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70430</v>
      </c>
      <c r="C13" s="14">
        <v>52800</v>
      </c>
      <c r="D13" s="14">
        <v>63072</v>
      </c>
      <c r="E13" s="14">
        <v>8878</v>
      </c>
      <c r="F13" s="14">
        <v>49536</v>
      </c>
      <c r="G13" s="14">
        <v>76066</v>
      </c>
      <c r="H13" s="14">
        <v>52848</v>
      </c>
      <c r="I13" s="14">
        <v>15231</v>
      </c>
      <c r="J13" s="14">
        <v>70787</v>
      </c>
      <c r="K13" s="14">
        <v>46615</v>
      </c>
      <c r="L13" s="14">
        <v>58666</v>
      </c>
      <c r="M13" s="14">
        <v>20336</v>
      </c>
      <c r="N13" s="14">
        <v>12674</v>
      </c>
      <c r="O13" s="12">
        <f t="shared" si="2"/>
        <v>597939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60577</v>
      </c>
      <c r="C14" s="14">
        <v>41486</v>
      </c>
      <c r="D14" s="14">
        <v>57916</v>
      </c>
      <c r="E14" s="14">
        <v>7529</v>
      </c>
      <c r="F14" s="14">
        <v>43670</v>
      </c>
      <c r="G14" s="14">
        <v>64807</v>
      </c>
      <c r="H14" s="14">
        <v>41754</v>
      </c>
      <c r="I14" s="14">
        <v>12047</v>
      </c>
      <c r="J14" s="14">
        <v>58787</v>
      </c>
      <c r="K14" s="14">
        <v>41217</v>
      </c>
      <c r="L14" s="14">
        <v>54511</v>
      </c>
      <c r="M14" s="14">
        <v>20583</v>
      </c>
      <c r="N14" s="14">
        <v>13363</v>
      </c>
      <c r="O14" s="12">
        <f t="shared" si="2"/>
        <v>518247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2336</v>
      </c>
      <c r="C15" s="14">
        <v>2378</v>
      </c>
      <c r="D15" s="14">
        <v>1769</v>
      </c>
      <c r="E15" s="14">
        <v>397</v>
      </c>
      <c r="F15" s="14">
        <v>1991</v>
      </c>
      <c r="G15" s="14">
        <v>4073</v>
      </c>
      <c r="H15" s="14">
        <v>2074</v>
      </c>
      <c r="I15" s="14">
        <v>580</v>
      </c>
      <c r="J15" s="14">
        <v>1748</v>
      </c>
      <c r="K15" s="14">
        <v>1752</v>
      </c>
      <c r="L15" s="14">
        <v>1509</v>
      </c>
      <c r="M15" s="14">
        <v>772</v>
      </c>
      <c r="N15" s="14">
        <v>401</v>
      </c>
      <c r="O15" s="12">
        <f t="shared" si="2"/>
        <v>21780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8043</v>
      </c>
      <c r="C16" s="14">
        <f>C17+C18+C19</f>
        <v>6061</v>
      </c>
      <c r="D16" s="14">
        <f>D17+D18+D19</f>
        <v>6260</v>
      </c>
      <c r="E16" s="14">
        <f>E17+E18+E19</f>
        <v>925</v>
      </c>
      <c r="F16" s="14">
        <f aca="true" t="shared" si="5" ref="F16:N16">F17+F18+F19</f>
        <v>5651</v>
      </c>
      <c r="G16" s="14">
        <f t="shared" si="5"/>
        <v>9423</v>
      </c>
      <c r="H16" s="14">
        <f>H17+H18+H19</f>
        <v>5563</v>
      </c>
      <c r="I16" s="14">
        <f>I17+I18+I19</f>
        <v>1587</v>
      </c>
      <c r="J16" s="14">
        <f>J17+J18+J19</f>
        <v>8646</v>
      </c>
      <c r="K16" s="14">
        <f>K17+K18+K19</f>
        <v>5528</v>
      </c>
      <c r="L16" s="14">
        <f>L17+L18+L19</f>
        <v>7500</v>
      </c>
      <c r="M16" s="14">
        <f t="shared" si="5"/>
        <v>2298</v>
      </c>
      <c r="N16" s="14">
        <f t="shared" si="5"/>
        <v>1222</v>
      </c>
      <c r="O16" s="12">
        <f t="shared" si="2"/>
        <v>68707</v>
      </c>
    </row>
    <row r="17" spans="1:26" ht="18.75" customHeight="1">
      <c r="A17" s="15" t="s">
        <v>16</v>
      </c>
      <c r="B17" s="14">
        <v>8000</v>
      </c>
      <c r="C17" s="14">
        <v>6027</v>
      </c>
      <c r="D17" s="14">
        <v>6235</v>
      </c>
      <c r="E17" s="14">
        <v>922</v>
      </c>
      <c r="F17" s="14">
        <v>5617</v>
      </c>
      <c r="G17" s="14">
        <v>9396</v>
      </c>
      <c r="H17" s="14">
        <v>5534</v>
      </c>
      <c r="I17" s="14">
        <v>1580</v>
      </c>
      <c r="J17" s="14">
        <v>8601</v>
      </c>
      <c r="K17" s="14">
        <v>5495</v>
      </c>
      <c r="L17" s="14">
        <v>7463</v>
      </c>
      <c r="M17" s="14">
        <v>2280</v>
      </c>
      <c r="N17" s="14">
        <v>1214</v>
      </c>
      <c r="O17" s="12">
        <f t="shared" si="2"/>
        <v>68364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27</v>
      </c>
      <c r="C18" s="14">
        <v>31</v>
      </c>
      <c r="D18" s="14">
        <v>23</v>
      </c>
      <c r="E18" s="14">
        <v>3</v>
      </c>
      <c r="F18" s="14">
        <v>29</v>
      </c>
      <c r="G18" s="14">
        <v>20</v>
      </c>
      <c r="H18" s="14">
        <v>26</v>
      </c>
      <c r="I18" s="14">
        <v>6</v>
      </c>
      <c r="J18" s="14">
        <v>38</v>
      </c>
      <c r="K18" s="14">
        <v>24</v>
      </c>
      <c r="L18" s="14">
        <v>36</v>
      </c>
      <c r="M18" s="14">
        <v>15</v>
      </c>
      <c r="N18" s="14">
        <v>8</v>
      </c>
      <c r="O18" s="12">
        <f t="shared" si="2"/>
        <v>286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16</v>
      </c>
      <c r="C19" s="14">
        <v>3</v>
      </c>
      <c r="D19" s="14">
        <v>2</v>
      </c>
      <c r="E19" s="14">
        <v>0</v>
      </c>
      <c r="F19" s="14">
        <v>5</v>
      </c>
      <c r="G19" s="14">
        <v>7</v>
      </c>
      <c r="H19" s="14">
        <v>3</v>
      </c>
      <c r="I19" s="14">
        <v>1</v>
      </c>
      <c r="J19" s="14">
        <v>7</v>
      </c>
      <c r="K19" s="14">
        <v>9</v>
      </c>
      <c r="L19" s="14">
        <v>1</v>
      </c>
      <c r="M19" s="14">
        <v>3</v>
      </c>
      <c r="N19" s="14">
        <v>0</v>
      </c>
      <c r="O19" s="12">
        <f t="shared" si="2"/>
        <v>57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94847</v>
      </c>
      <c r="C20" s="18">
        <f>C21+C22+C23</f>
        <v>56960</v>
      </c>
      <c r="D20" s="18">
        <f>D21+D22+D23</f>
        <v>61288</v>
      </c>
      <c r="E20" s="18">
        <f>E21+E22+E23</f>
        <v>9271</v>
      </c>
      <c r="F20" s="18">
        <f aca="true" t="shared" si="6" ref="F20:N20">F21+F22+F23</f>
        <v>54585</v>
      </c>
      <c r="G20" s="18">
        <f t="shared" si="6"/>
        <v>81786</v>
      </c>
      <c r="H20" s="18">
        <f>H21+H22+H23</f>
        <v>62094</v>
      </c>
      <c r="I20" s="18">
        <f>I21+I22+I23</f>
        <v>17111</v>
      </c>
      <c r="J20" s="18">
        <f>J21+J22+J23</f>
        <v>84048</v>
      </c>
      <c r="K20" s="18">
        <f>K21+K22+K23</f>
        <v>52821</v>
      </c>
      <c r="L20" s="18">
        <f>L21+L22+L23</f>
        <v>87240</v>
      </c>
      <c r="M20" s="18">
        <f t="shared" si="6"/>
        <v>27223</v>
      </c>
      <c r="N20" s="18">
        <f t="shared" si="6"/>
        <v>15381</v>
      </c>
      <c r="O20" s="12">
        <f aca="true" t="shared" si="7" ref="O20:O26">SUM(B20:N20)</f>
        <v>704655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53749</v>
      </c>
      <c r="C21" s="14">
        <v>34876</v>
      </c>
      <c r="D21" s="14">
        <v>34310</v>
      </c>
      <c r="E21" s="14">
        <v>5319</v>
      </c>
      <c r="F21" s="14">
        <v>31379</v>
      </c>
      <c r="G21" s="14">
        <v>47028</v>
      </c>
      <c r="H21" s="14">
        <v>37385</v>
      </c>
      <c r="I21" s="14">
        <v>10396</v>
      </c>
      <c r="J21" s="14">
        <v>48529</v>
      </c>
      <c r="K21" s="14">
        <v>30137</v>
      </c>
      <c r="L21" s="14">
        <v>47248</v>
      </c>
      <c r="M21" s="14">
        <v>14681</v>
      </c>
      <c r="N21" s="14">
        <v>8273</v>
      </c>
      <c r="O21" s="12">
        <f t="shared" si="7"/>
        <v>403310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39937</v>
      </c>
      <c r="C22" s="14">
        <v>21149</v>
      </c>
      <c r="D22" s="14">
        <v>26342</v>
      </c>
      <c r="E22" s="14">
        <v>3793</v>
      </c>
      <c r="F22" s="14">
        <v>22433</v>
      </c>
      <c r="G22" s="14">
        <v>33240</v>
      </c>
      <c r="H22" s="14">
        <v>23969</v>
      </c>
      <c r="I22" s="14">
        <v>6517</v>
      </c>
      <c r="J22" s="14">
        <v>34637</v>
      </c>
      <c r="K22" s="14">
        <v>21952</v>
      </c>
      <c r="L22" s="14">
        <v>39115</v>
      </c>
      <c r="M22" s="14">
        <v>12206</v>
      </c>
      <c r="N22" s="14">
        <v>6941</v>
      </c>
      <c r="O22" s="12">
        <f t="shared" si="7"/>
        <v>292231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1161</v>
      </c>
      <c r="C23" s="14">
        <v>935</v>
      </c>
      <c r="D23" s="14">
        <v>636</v>
      </c>
      <c r="E23" s="14">
        <v>159</v>
      </c>
      <c r="F23" s="14">
        <v>773</v>
      </c>
      <c r="G23" s="14">
        <v>1518</v>
      </c>
      <c r="H23" s="14">
        <v>740</v>
      </c>
      <c r="I23" s="14">
        <v>198</v>
      </c>
      <c r="J23" s="14">
        <v>882</v>
      </c>
      <c r="K23" s="14">
        <v>732</v>
      </c>
      <c r="L23" s="14">
        <v>877</v>
      </c>
      <c r="M23" s="14">
        <v>336</v>
      </c>
      <c r="N23" s="14">
        <v>167</v>
      </c>
      <c r="O23" s="12">
        <f t="shared" si="7"/>
        <v>9114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87043</v>
      </c>
      <c r="C24" s="14">
        <f>C25+C26</f>
        <v>64104</v>
      </c>
      <c r="D24" s="14">
        <f>D25+D26</f>
        <v>66465</v>
      </c>
      <c r="E24" s="14">
        <f>E25+E26</f>
        <v>11884</v>
      </c>
      <c r="F24" s="14">
        <f aca="true" t="shared" si="8" ref="F24:N24">F25+F26</f>
        <v>62426</v>
      </c>
      <c r="G24" s="14">
        <f t="shared" si="8"/>
        <v>94036</v>
      </c>
      <c r="H24" s="14">
        <f>H25+H26</f>
        <v>60451</v>
      </c>
      <c r="I24" s="14">
        <f>I25+I26</f>
        <v>17066</v>
      </c>
      <c r="J24" s="14">
        <f>J25+J26</f>
        <v>67439</v>
      </c>
      <c r="K24" s="14">
        <f>K25+K26</f>
        <v>52548</v>
      </c>
      <c r="L24" s="14">
        <f>L25+L26</f>
        <v>57557</v>
      </c>
      <c r="M24" s="14">
        <f t="shared" si="8"/>
        <v>17013</v>
      </c>
      <c r="N24" s="14">
        <f t="shared" si="8"/>
        <v>9175</v>
      </c>
      <c r="O24" s="12">
        <f t="shared" si="7"/>
        <v>667207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53250</v>
      </c>
      <c r="C25" s="14">
        <v>43230</v>
      </c>
      <c r="D25" s="14">
        <v>43984</v>
      </c>
      <c r="E25" s="14">
        <v>8324</v>
      </c>
      <c r="F25" s="14">
        <v>42351</v>
      </c>
      <c r="G25" s="14">
        <v>66217</v>
      </c>
      <c r="H25" s="14">
        <v>43454</v>
      </c>
      <c r="I25" s="14">
        <v>12823</v>
      </c>
      <c r="J25" s="14">
        <v>42475</v>
      </c>
      <c r="K25" s="14">
        <v>35797</v>
      </c>
      <c r="L25" s="14">
        <v>36269</v>
      </c>
      <c r="M25" s="14">
        <v>11070</v>
      </c>
      <c r="N25" s="14">
        <v>5495</v>
      </c>
      <c r="O25" s="12">
        <f t="shared" si="7"/>
        <v>444739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33793</v>
      </c>
      <c r="C26" s="14">
        <v>20874</v>
      </c>
      <c r="D26" s="14">
        <v>22481</v>
      </c>
      <c r="E26" s="14">
        <v>3560</v>
      </c>
      <c r="F26" s="14">
        <v>20075</v>
      </c>
      <c r="G26" s="14">
        <v>27819</v>
      </c>
      <c r="H26" s="14">
        <v>16997</v>
      </c>
      <c r="I26" s="14">
        <v>4243</v>
      </c>
      <c r="J26" s="14">
        <v>24964</v>
      </c>
      <c r="K26" s="14">
        <v>16751</v>
      </c>
      <c r="L26" s="14">
        <v>21288</v>
      </c>
      <c r="M26" s="14">
        <v>5943</v>
      </c>
      <c r="N26" s="14">
        <v>3680</v>
      </c>
      <c r="O26" s="12">
        <f t="shared" si="7"/>
        <v>222468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726172.6856117201</v>
      </c>
      <c r="C36" s="60">
        <f aca="true" t="shared" si="11" ref="C36:N36">C37+C38+C39+C40</f>
        <v>541327.7403140002</v>
      </c>
      <c r="D36" s="60">
        <f t="shared" si="11"/>
        <v>519887.11827405</v>
      </c>
      <c r="E36" s="60">
        <f t="shared" si="11"/>
        <v>114042.5100592</v>
      </c>
      <c r="F36" s="60">
        <f t="shared" si="11"/>
        <v>508157.8634993</v>
      </c>
      <c r="G36" s="60">
        <f t="shared" si="11"/>
        <v>614917.2851999999</v>
      </c>
      <c r="H36" s="60">
        <f t="shared" si="11"/>
        <v>514777.6126</v>
      </c>
      <c r="I36" s="60">
        <f>I37+I38+I39+I40</f>
        <v>148150.2531318</v>
      </c>
      <c r="J36" s="60">
        <f>J37+J38+J39+J40</f>
        <v>634626.4334701999</v>
      </c>
      <c r="K36" s="60">
        <f>K37+K38+K39+K40</f>
        <v>525864.0795015999</v>
      </c>
      <c r="L36" s="60">
        <f>L37+L38+L39+L40</f>
        <v>654556.83267744</v>
      </c>
      <c r="M36" s="60">
        <f t="shared" si="11"/>
        <v>280178.53771366</v>
      </c>
      <c r="N36" s="60">
        <f t="shared" si="11"/>
        <v>142970.01745152002</v>
      </c>
      <c r="O36" s="60">
        <f>O37+O38+O39+O40</f>
        <v>5925628.969504491</v>
      </c>
    </row>
    <row r="37" spans="1:15" ht="18.75" customHeight="1">
      <c r="A37" s="57" t="s">
        <v>50</v>
      </c>
      <c r="B37" s="54">
        <f aca="true" t="shared" si="12" ref="B37:N37">B29*B7</f>
        <v>720384.7986000001</v>
      </c>
      <c r="C37" s="54">
        <f t="shared" si="12"/>
        <v>536343.0992</v>
      </c>
      <c r="D37" s="54">
        <f t="shared" si="12"/>
        <v>509049.0042</v>
      </c>
      <c r="E37" s="54">
        <f t="shared" si="12"/>
        <v>113654.17139999999</v>
      </c>
      <c r="F37" s="54">
        <f t="shared" si="12"/>
        <v>504635.02979999996</v>
      </c>
      <c r="G37" s="54">
        <f t="shared" si="12"/>
        <v>609961.0101</v>
      </c>
      <c r="H37" s="54">
        <f t="shared" si="12"/>
        <v>510394.2282</v>
      </c>
      <c r="I37" s="54">
        <f>I29*I7</f>
        <v>147882.68970000002</v>
      </c>
      <c r="J37" s="54">
        <f>J29*J7</f>
        <v>627474.406</v>
      </c>
      <c r="K37" s="54">
        <f>K29*K7</f>
        <v>521614.7568</v>
      </c>
      <c r="L37" s="54">
        <f>L29*L7</f>
        <v>648517.0338</v>
      </c>
      <c r="M37" s="54">
        <f t="shared" si="12"/>
        <v>277273.143</v>
      </c>
      <c r="N37" s="54">
        <f t="shared" si="12"/>
        <v>142666.4106</v>
      </c>
      <c r="O37" s="56">
        <f>SUM(B37:N37)</f>
        <v>5869849.781400001</v>
      </c>
    </row>
    <row r="38" spans="1:15" ht="18.75" customHeight="1">
      <c r="A38" s="57" t="s">
        <v>51</v>
      </c>
      <c r="B38" s="54">
        <f aca="true" t="shared" si="13" ref="B38:N38">B30*B7</f>
        <v>-2127.71298828</v>
      </c>
      <c r="C38" s="54">
        <f t="shared" si="13"/>
        <v>-1430.678886</v>
      </c>
      <c r="D38" s="54">
        <f t="shared" si="13"/>
        <v>-1512.25592595</v>
      </c>
      <c r="E38" s="54">
        <f t="shared" si="13"/>
        <v>-257.9413408</v>
      </c>
      <c r="F38" s="54">
        <f t="shared" si="13"/>
        <v>-1470.8863007</v>
      </c>
      <c r="G38" s="54">
        <f t="shared" si="13"/>
        <v>-1798.2549000000001</v>
      </c>
      <c r="H38" s="54">
        <f t="shared" si="13"/>
        <v>-1367.1056</v>
      </c>
      <c r="I38" s="54">
        <f>I30*I7</f>
        <v>-387.27656820000004</v>
      </c>
      <c r="J38" s="54">
        <f>J30*J7</f>
        <v>-1737.6825298</v>
      </c>
      <c r="K38" s="54">
        <f>K30*K7</f>
        <v>-1376.9772984</v>
      </c>
      <c r="L38" s="54">
        <f>L30*L7</f>
        <v>-1754.5611225599998</v>
      </c>
      <c r="M38" s="54">
        <f t="shared" si="13"/>
        <v>-704.15528634</v>
      </c>
      <c r="N38" s="54">
        <f t="shared" si="13"/>
        <v>-415.43314848</v>
      </c>
      <c r="O38" s="25">
        <f>SUM(B38:N38)</f>
        <v>-16340.921895510002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6343.11</v>
      </c>
      <c r="K40" s="54">
        <v>3507.7</v>
      </c>
      <c r="L40" s="54">
        <v>5192.12</v>
      </c>
      <c r="M40" s="54">
        <v>2338.39</v>
      </c>
      <c r="N40" s="54">
        <v>0</v>
      </c>
      <c r="O40" s="56">
        <f>SUM(B40:N40)</f>
        <v>46684.07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-80824</v>
      </c>
      <c r="C42" s="25">
        <f aca="true" t="shared" si="15" ref="C42:N42">+C43+C46+C58+C59</f>
        <v>-79836</v>
      </c>
      <c r="D42" s="25">
        <f t="shared" si="15"/>
        <v>-63344</v>
      </c>
      <c r="E42" s="25">
        <f t="shared" si="15"/>
        <v>-9716</v>
      </c>
      <c r="F42" s="25">
        <f t="shared" si="15"/>
        <v>-54448</v>
      </c>
      <c r="G42" s="25">
        <f t="shared" si="15"/>
        <v>-90132</v>
      </c>
      <c r="H42" s="25">
        <f t="shared" si="15"/>
        <v>-77868</v>
      </c>
      <c r="I42" s="25">
        <f>+I43+I46+I58+I59</f>
        <v>-24148</v>
      </c>
      <c r="J42" s="25">
        <f>+J43+J46+J58+J59</f>
        <v>-56136</v>
      </c>
      <c r="K42" s="25">
        <f>+K43+K46+K58+K59</f>
        <v>-63324</v>
      </c>
      <c r="L42" s="25">
        <f>+L43+L46+L58+L59</f>
        <v>-54944</v>
      </c>
      <c r="M42" s="25">
        <f t="shared" si="15"/>
        <v>-29348</v>
      </c>
      <c r="N42" s="25">
        <f t="shared" si="15"/>
        <v>-18104</v>
      </c>
      <c r="O42" s="25">
        <f>+O43+O46+O58+O59</f>
        <v>-702172</v>
      </c>
    </row>
    <row r="43" spans="1:15" ht="18.75" customHeight="1">
      <c r="A43" s="17" t="s">
        <v>55</v>
      </c>
      <c r="B43" s="26">
        <f>B44+B45</f>
        <v>-80824</v>
      </c>
      <c r="C43" s="26">
        <f>C44+C45</f>
        <v>-79836</v>
      </c>
      <c r="D43" s="26">
        <f>D44+D45</f>
        <v>-62844</v>
      </c>
      <c r="E43" s="26">
        <f>E44+E45</f>
        <v>-8716</v>
      </c>
      <c r="F43" s="26">
        <f aca="true" t="shared" si="16" ref="F43:N43">F44+F45</f>
        <v>-53948</v>
      </c>
      <c r="G43" s="26">
        <f t="shared" si="16"/>
        <v>-89632</v>
      </c>
      <c r="H43" s="26">
        <f t="shared" si="16"/>
        <v>-77368</v>
      </c>
      <c r="I43" s="26">
        <f>I44+I45</f>
        <v>-22148</v>
      </c>
      <c r="J43" s="26">
        <f>J44+J45</f>
        <v>-56136</v>
      </c>
      <c r="K43" s="26">
        <f>K44+K45</f>
        <v>-63324</v>
      </c>
      <c r="L43" s="26">
        <f>L44+L45</f>
        <v>-54944</v>
      </c>
      <c r="M43" s="26">
        <f t="shared" si="16"/>
        <v>-29348</v>
      </c>
      <c r="N43" s="26">
        <f t="shared" si="16"/>
        <v>-18104</v>
      </c>
      <c r="O43" s="25">
        <f aca="true" t="shared" si="17" ref="O43:O59">SUM(B43:N43)</f>
        <v>-697172</v>
      </c>
    </row>
    <row r="44" spans="1:26" ht="18.75" customHeight="1">
      <c r="A44" s="13" t="s">
        <v>56</v>
      </c>
      <c r="B44" s="20">
        <f>ROUND(-B9*$D$3,2)</f>
        <v>-80824</v>
      </c>
      <c r="C44" s="20">
        <f>ROUND(-C9*$D$3,2)</f>
        <v>-79836</v>
      </c>
      <c r="D44" s="20">
        <f>ROUND(-D9*$D$3,2)</f>
        <v>-62844</v>
      </c>
      <c r="E44" s="20">
        <f>ROUND(-E9*$D$3,2)</f>
        <v>-8716</v>
      </c>
      <c r="F44" s="20">
        <f aca="true" t="shared" si="18" ref="F44:N44">ROUND(-F9*$D$3,2)</f>
        <v>-53948</v>
      </c>
      <c r="G44" s="20">
        <f t="shared" si="18"/>
        <v>-89632</v>
      </c>
      <c r="H44" s="20">
        <f t="shared" si="18"/>
        <v>-77368</v>
      </c>
      <c r="I44" s="20">
        <f>ROUND(-I9*$D$3,2)</f>
        <v>-22148</v>
      </c>
      <c r="J44" s="20">
        <f>ROUND(-J9*$D$3,2)</f>
        <v>-56136</v>
      </c>
      <c r="K44" s="20">
        <f>ROUND(-K9*$D$3,2)</f>
        <v>-63324</v>
      </c>
      <c r="L44" s="20">
        <f>ROUND(-L9*$D$3,2)</f>
        <v>-54944</v>
      </c>
      <c r="M44" s="20">
        <f t="shared" si="18"/>
        <v>-29348</v>
      </c>
      <c r="N44" s="20">
        <f t="shared" si="18"/>
        <v>-18104</v>
      </c>
      <c r="O44" s="46">
        <f t="shared" si="17"/>
        <v>-697172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-5000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645348.6856117201</v>
      </c>
      <c r="C61" s="29">
        <f t="shared" si="21"/>
        <v>461491.74031400017</v>
      </c>
      <c r="D61" s="29">
        <f t="shared" si="21"/>
        <v>456543.11827405</v>
      </c>
      <c r="E61" s="29">
        <f t="shared" si="21"/>
        <v>104326.5100592</v>
      </c>
      <c r="F61" s="29">
        <f t="shared" si="21"/>
        <v>453709.8634993</v>
      </c>
      <c r="G61" s="29">
        <f t="shared" si="21"/>
        <v>524785.2851999999</v>
      </c>
      <c r="H61" s="29">
        <f t="shared" si="21"/>
        <v>436909.6126</v>
      </c>
      <c r="I61" s="29">
        <f t="shared" si="21"/>
        <v>124002.25313180001</v>
      </c>
      <c r="J61" s="29">
        <f>+J36+J42</f>
        <v>578490.4334701999</v>
      </c>
      <c r="K61" s="29">
        <f>+K36+K42</f>
        <v>462540.0795015999</v>
      </c>
      <c r="L61" s="29">
        <f>+L36+L42</f>
        <v>599612.83267744</v>
      </c>
      <c r="M61" s="29">
        <f t="shared" si="21"/>
        <v>250830.53771366</v>
      </c>
      <c r="N61" s="29">
        <f t="shared" si="21"/>
        <v>124866.01745152002</v>
      </c>
      <c r="O61" s="29">
        <f>SUM(B61:N61)</f>
        <v>5223456.96950449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645348.6900000001</v>
      </c>
      <c r="C64" s="36">
        <f aca="true" t="shared" si="22" ref="C64:N64">SUM(C65:C78)</f>
        <v>461491.74</v>
      </c>
      <c r="D64" s="36">
        <f t="shared" si="22"/>
        <v>456543.11</v>
      </c>
      <c r="E64" s="36">
        <f t="shared" si="22"/>
        <v>104326.51</v>
      </c>
      <c r="F64" s="36">
        <f t="shared" si="22"/>
        <v>453709.86</v>
      </c>
      <c r="G64" s="36">
        <f t="shared" si="22"/>
        <v>524785.29</v>
      </c>
      <c r="H64" s="36">
        <f t="shared" si="22"/>
        <v>436909.61</v>
      </c>
      <c r="I64" s="36">
        <f t="shared" si="22"/>
        <v>124002.25</v>
      </c>
      <c r="J64" s="36">
        <f t="shared" si="22"/>
        <v>578490.44</v>
      </c>
      <c r="K64" s="36">
        <f t="shared" si="22"/>
        <v>462540.08</v>
      </c>
      <c r="L64" s="36">
        <f t="shared" si="22"/>
        <v>599612.83</v>
      </c>
      <c r="M64" s="36">
        <f t="shared" si="22"/>
        <v>250830.53</v>
      </c>
      <c r="N64" s="36">
        <f t="shared" si="22"/>
        <v>124866.02</v>
      </c>
      <c r="O64" s="29">
        <f>SUM(O65:O78)</f>
        <v>5223456.96</v>
      </c>
    </row>
    <row r="65" spans="1:16" ht="18.75" customHeight="1">
      <c r="A65" s="17" t="s">
        <v>70</v>
      </c>
      <c r="B65" s="36">
        <v>121667.99</v>
      </c>
      <c r="C65" s="36">
        <v>133984.31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255652.3</v>
      </c>
      <c r="P65"/>
    </row>
    <row r="66" spans="1:16" ht="18.75" customHeight="1">
      <c r="A66" s="17" t="s">
        <v>71</v>
      </c>
      <c r="B66" s="36">
        <v>523680.7</v>
      </c>
      <c r="C66" s="36">
        <v>327507.43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851188.13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456543.11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456543.11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104326.51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104326.51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453709.86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453709.86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524785.29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524785.29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436909.61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436909.61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124002.25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124002.25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578490.44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578490.44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462540.08</v>
      </c>
      <c r="L74" s="35">
        <v>0</v>
      </c>
      <c r="M74" s="35">
        <v>0</v>
      </c>
      <c r="N74" s="35">
        <v>0</v>
      </c>
      <c r="O74" s="29">
        <f t="shared" si="23"/>
        <v>462540.08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599612.83</v>
      </c>
      <c r="M75" s="35">
        <v>0</v>
      </c>
      <c r="N75" s="61">
        <v>0</v>
      </c>
      <c r="O75" s="26">
        <f t="shared" si="23"/>
        <v>599612.83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250830.53</v>
      </c>
      <c r="N76" s="35">
        <v>0</v>
      </c>
      <c r="O76" s="29">
        <f t="shared" si="23"/>
        <v>250830.53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124866.02</v>
      </c>
      <c r="O77" s="26">
        <f t="shared" si="23"/>
        <v>124866.02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2.3583877089635408</v>
      </c>
      <c r="C82" s="44">
        <v>2.5042015511826166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2.0498021271776214</v>
      </c>
      <c r="C83" s="44">
        <v>2.101159925886712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1.8705823461967992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2.77725714290724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2.1842847661048816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1.7323501064949134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2.09428673144196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2.1421688157983776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2.0566479430362468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2.414828486175524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2.313219670479875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2.907433370101714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2.519650654744634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2018-03-01T19:09:35Z</dcterms:modified>
  <cp:category/>
  <cp:version/>
  <cp:contentType/>
  <cp:contentStatus/>
</cp:coreProperties>
</file>