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<sst xmlns="http://schemas.openxmlformats.org/spreadsheetml/2006/main" count="112" uniqueCount="110">
  <si>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</si>
  <si>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</si>
  <si>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</si>
  <si>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</si>
  <si>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</si>
  <si>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</si>
  <si>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</si>
  <si>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</si>
  <si>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</si>
  <si>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</si>
  <si>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</si>
  <si>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</si>
  <si>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</si>
  <si>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</si>
  <si>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</si>
  <si>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</si>
  <si>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</si>
  <si>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</si>
  <si>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</si>
  <si>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</si>
  <si>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</si>
  <si>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</si>
  <si>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</si>
  <si>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</si>
  <si>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</si>
  <si>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</si>
  <si>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</si>
  <si>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</si>
  <si>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</si>
  <si>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</si>
  <si>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</si>
  <si>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</si>
  <si>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</si>
  <si>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</si>
  <si>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</si>
  <si>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</si>
  <si>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</si>
  <si>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</si>
  <si>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</si>
  <si>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</si>
  <si>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</si>
  <si>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</si>
  <si>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</si>
  <si>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</si>
  <si>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</si>
  <si>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</si>
  <si>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</si>
  <si>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</si>
  <si>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</si>
  <si>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</si>
  <si>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</si>
  <si>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</si>
  <si>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</si>
  <si>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</si>
  <si>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</si>
  <si>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</si>
  <si>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</si>
  <si>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</si>
  <si>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</si>
  <si>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</si>
  <si>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</si>
  <si>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</si>
  <si>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</si>
  <si>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</si>
  <si>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</si>
  <si>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</si>
  <si>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</si>
  <si>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</si>
  <si>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</si>
  <si>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</si>
  <si>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</si>
  <si>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</si>
  <si>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</si>
  <si>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</si>
  <si>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</si>
  <si>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</si>
  <si>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</si>
  <si>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</si>
  <si>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</si>
  <si>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</si>
  <si>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</si>
  <si>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</si>
  <si>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</si>
  <si>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</si>
  <si>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</si>
  <si>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</si>
  <si>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</si>
  <si>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</si>
  <si>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</si>
  <si>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</si>
  <si>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</si>
  <si>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</si>
  <si>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</si>
  <si>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</si>
  <si>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</si>
  <si>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</si>
  <si>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</si>
  <si>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</si>
  <si>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</si>
  <si>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</si>
  <si>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</si>
  <si>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</si>
  <si>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</si>
  <si>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</si>
  <si>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</si>
  <si>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</si>
  <si>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</si>
  <si>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</si>
  <si>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</si>
  <si>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22/02/18 - VENCIMENTO 01/03/18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</si>
</sst>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515954</v>
      </c>
      <c r="C7" s="10">
        <f>C8+C20+C24</f>
        <v>386193</v>
      </c>
      <c r="D7" s="10">
        <f>D8+D20+D24</f>
        <v>370300</v>
      </c>
      <c r="E7" s="10">
        <f>E8+E20+E24</f>
        <v>58438</v>
      </c>
      <c r="F7" s="10">
        <f aca="true" t="shared" si="0" ref="F7:N7">F8+F20+F24</f>
        <v>327866</v>
      </c>
      <c r="G7" s="10">
        <f t="shared" si="0"/>
        <v>518690</v>
      </c>
      <c r="H7" s="10">
        <f>H8+H20+H24</f>
        <v>371853</v>
      </c>
      <c r="I7" s="10">
        <f>I8+I20+I24</f>
        <v>107973</v>
      </c>
      <c r="J7" s="10">
        <f>J8+J20+J24</f>
        <v>427149</v>
      </c>
      <c r="K7" s="10">
        <f>K8+K20+K24</f>
        <v>314818</v>
      </c>
      <c r="L7" s="10">
        <f>L8+L20+L24</f>
        <v>377206</v>
      </c>
      <c r="M7" s="10">
        <f t="shared" si="0"/>
        <v>153870</v>
      </c>
      <c r="N7" s="10">
        <f t="shared" si="0"/>
        <v>93532</v>
      </c>
      <c r="O7" s="10">
        <f>+O8+O20+O24</f>
        <v>4023842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232752</v>
      </c>
      <c r="C8" s="12">
        <f>+C9+C12+C16</f>
        <v>186527</v>
      </c>
      <c r="D8" s="12">
        <f>+D9+D12+D16</f>
        <v>193799</v>
      </c>
      <c r="E8" s="12">
        <f>+E9+E12+E16</f>
        <v>27998</v>
      </c>
      <c r="F8" s="12">
        <f aca="true" t="shared" si="1" ref="F8:N8">+F9+F12+F16</f>
        <v>159378</v>
      </c>
      <c r="G8" s="12">
        <f t="shared" si="1"/>
        <v>258789</v>
      </c>
      <c r="H8" s="12">
        <f>+H9+H12+H16</f>
        <v>179035</v>
      </c>
      <c r="I8" s="12">
        <f>+I9+I12+I16</f>
        <v>53625</v>
      </c>
      <c r="J8" s="12">
        <f>+J9+J12+J16</f>
        <v>211313</v>
      </c>
      <c r="K8" s="12">
        <f>+K9+K12+K16</f>
        <v>154767</v>
      </c>
      <c r="L8" s="12">
        <f>+L9+L12+L16</f>
        <v>173115</v>
      </c>
      <c r="M8" s="12">
        <f t="shared" si="1"/>
        <v>80983</v>
      </c>
      <c r="N8" s="12">
        <f t="shared" si="1"/>
        <v>50878</v>
      </c>
      <c r="O8" s="12">
        <f>SUM(B8:N8)</f>
        <v>1962959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22472</v>
      </c>
      <c r="C9" s="14">
        <v>23165</v>
      </c>
      <c r="D9" s="14">
        <v>14300</v>
      </c>
      <c r="E9" s="14">
        <v>2204</v>
      </c>
      <c r="F9" s="14">
        <v>12869</v>
      </c>
      <c r="G9" s="14">
        <v>23781</v>
      </c>
      <c r="H9" s="14">
        <v>21913</v>
      </c>
      <c r="I9" s="14">
        <v>6690</v>
      </c>
      <c r="J9" s="14">
        <v>13429</v>
      </c>
      <c r="K9" s="14">
        <v>17368</v>
      </c>
      <c r="L9" s="14">
        <v>13564</v>
      </c>
      <c r="M9" s="14">
        <v>9489</v>
      </c>
      <c r="N9" s="14">
        <v>6210</v>
      </c>
      <c r="O9" s="12">
        <f aca="true" t="shared" si="2" ref="O9:O19">SUM(B9:N9)</f>
        <v>187454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22472</v>
      </c>
      <c r="C10" s="14">
        <f>+C9-C11</f>
        <v>23165</v>
      </c>
      <c r="D10" s="14">
        <f>+D9-D11</f>
        <v>14300</v>
      </c>
      <c r="E10" s="14">
        <f>+E9-E11</f>
        <v>2204</v>
      </c>
      <c r="F10" s="14">
        <f aca="true" t="shared" si="3" ref="F10:N10">+F9-F11</f>
        <v>12869</v>
      </c>
      <c r="G10" s="14">
        <f t="shared" si="3"/>
        <v>23781</v>
      </c>
      <c r="H10" s="14">
        <f>+H9-H11</f>
        <v>21913</v>
      </c>
      <c r="I10" s="14">
        <f>+I9-I11</f>
        <v>6690</v>
      </c>
      <c r="J10" s="14">
        <f>+J9-J11</f>
        <v>13429</v>
      </c>
      <c r="K10" s="14">
        <f>+K9-K11</f>
        <v>17368</v>
      </c>
      <c r="L10" s="14">
        <f>+L9-L11</f>
        <v>13564</v>
      </c>
      <c r="M10" s="14">
        <f t="shared" si="3"/>
        <v>9489</v>
      </c>
      <c r="N10" s="14">
        <f t="shared" si="3"/>
        <v>6210</v>
      </c>
      <c r="O10" s="12">
        <f t="shared" si="2"/>
        <v>187454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199763</v>
      </c>
      <c r="C12" s="14">
        <f>C13+C14+C15</f>
        <v>155490</v>
      </c>
      <c r="D12" s="14">
        <f>D13+D14+D15</f>
        <v>171842</v>
      </c>
      <c r="E12" s="14">
        <f>E13+E14+E15</f>
        <v>24671</v>
      </c>
      <c r="F12" s="14">
        <f aca="true" t="shared" si="4" ref="F12:N12">F13+F14+F15</f>
        <v>139496</v>
      </c>
      <c r="G12" s="14">
        <f t="shared" si="4"/>
        <v>222700</v>
      </c>
      <c r="H12" s="14">
        <f>H13+H14+H15</f>
        <v>149754</v>
      </c>
      <c r="I12" s="14">
        <f>I13+I14+I15</f>
        <v>44700</v>
      </c>
      <c r="J12" s="14">
        <f>J13+J14+J15</f>
        <v>187260</v>
      </c>
      <c r="K12" s="14">
        <f>K13+K14+K15</f>
        <v>130514</v>
      </c>
      <c r="L12" s="14">
        <f>L13+L14+L15</f>
        <v>150806</v>
      </c>
      <c r="M12" s="14">
        <f t="shared" si="4"/>
        <v>68133</v>
      </c>
      <c r="N12" s="14">
        <f t="shared" si="4"/>
        <v>42900</v>
      </c>
      <c r="O12" s="12">
        <f t="shared" si="2"/>
        <v>1688029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103759</v>
      </c>
      <c r="C13" s="14">
        <v>81370</v>
      </c>
      <c r="D13" s="14">
        <v>85176</v>
      </c>
      <c r="E13" s="14">
        <v>12829</v>
      </c>
      <c r="F13" s="14">
        <v>69591</v>
      </c>
      <c r="G13" s="14">
        <v>112785</v>
      </c>
      <c r="H13" s="14">
        <v>79716</v>
      </c>
      <c r="I13" s="14">
        <v>23849</v>
      </c>
      <c r="J13" s="14">
        <v>99551</v>
      </c>
      <c r="K13" s="14">
        <v>67269</v>
      </c>
      <c r="L13" s="14">
        <v>77322</v>
      </c>
      <c r="M13" s="14">
        <v>34372</v>
      </c>
      <c r="N13" s="14">
        <v>21032</v>
      </c>
      <c r="O13" s="12">
        <f t="shared" si="2"/>
        <v>868621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91018</v>
      </c>
      <c r="C14" s="14">
        <v>68158</v>
      </c>
      <c r="D14" s="14">
        <v>83306</v>
      </c>
      <c r="E14" s="14">
        <v>11068</v>
      </c>
      <c r="F14" s="14">
        <v>65215</v>
      </c>
      <c r="G14" s="14">
        <v>101159</v>
      </c>
      <c r="H14" s="14">
        <v>65149</v>
      </c>
      <c r="I14" s="14">
        <v>19367</v>
      </c>
      <c r="J14" s="14">
        <v>84348</v>
      </c>
      <c r="K14" s="14">
        <v>59579</v>
      </c>
      <c r="L14" s="14">
        <v>70483</v>
      </c>
      <c r="M14" s="14">
        <v>31978</v>
      </c>
      <c r="N14" s="14">
        <v>20958</v>
      </c>
      <c r="O14" s="12">
        <f t="shared" si="2"/>
        <v>771786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4986</v>
      </c>
      <c r="C15" s="14">
        <v>5962</v>
      </c>
      <c r="D15" s="14">
        <v>3360</v>
      </c>
      <c r="E15" s="14">
        <v>774</v>
      </c>
      <c r="F15" s="14">
        <v>4690</v>
      </c>
      <c r="G15" s="14">
        <v>8756</v>
      </c>
      <c r="H15" s="14">
        <v>4889</v>
      </c>
      <c r="I15" s="14">
        <v>1484</v>
      </c>
      <c r="J15" s="14">
        <v>3361</v>
      </c>
      <c r="K15" s="14">
        <v>3666</v>
      </c>
      <c r="L15" s="14">
        <v>3001</v>
      </c>
      <c r="M15" s="14">
        <v>1783</v>
      </c>
      <c r="N15" s="14">
        <v>910</v>
      </c>
      <c r="O15" s="12">
        <f t="shared" si="2"/>
        <v>47622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10517</v>
      </c>
      <c r="C16" s="14">
        <f>C17+C18+C19</f>
        <v>7872</v>
      </c>
      <c r="D16" s="14">
        <f>D17+D18+D19</f>
        <v>7657</v>
      </c>
      <c r="E16" s="14">
        <f>E17+E18+E19</f>
        <v>1123</v>
      </c>
      <c r="F16" s="14">
        <f aca="true" t="shared" si="5" ref="F16:N16">F17+F18+F19</f>
        <v>7013</v>
      </c>
      <c r="G16" s="14">
        <f t="shared" si="5"/>
        <v>12308</v>
      </c>
      <c r="H16" s="14">
        <f>H17+H18+H19</f>
        <v>7368</v>
      </c>
      <c r="I16" s="14">
        <f>I17+I18+I19</f>
        <v>2235</v>
      </c>
      <c r="J16" s="14">
        <f>J17+J18+J19</f>
        <v>10624</v>
      </c>
      <c r="K16" s="14">
        <f>K17+K18+K19</f>
        <v>6885</v>
      </c>
      <c r="L16" s="14">
        <f>L17+L18+L19</f>
        <v>8745</v>
      </c>
      <c r="M16" s="14">
        <f t="shared" si="5"/>
        <v>3361</v>
      </c>
      <c r="N16" s="14">
        <f t="shared" si="5"/>
        <v>1768</v>
      </c>
      <c r="O16" s="12">
        <f t="shared" si="2"/>
        <v>87476</v>
      </c>
    </row>
    <row r="17" spans="1:26" ht="18.75" customHeight="1">
      <c r="A17" s="15" t="s">
        <v>16</v>
      </c>
      <c r="B17" s="14">
        <v>10455</v>
      </c>
      <c r="C17" s="14">
        <v>7825</v>
      </c>
      <c r="D17" s="14">
        <v>7616</v>
      </c>
      <c r="E17" s="14">
        <v>1112</v>
      </c>
      <c r="F17" s="14">
        <v>6969</v>
      </c>
      <c r="G17" s="14">
        <v>12259</v>
      </c>
      <c r="H17" s="14">
        <v>7326</v>
      </c>
      <c r="I17" s="14">
        <v>2222</v>
      </c>
      <c r="J17" s="14">
        <v>10576</v>
      </c>
      <c r="K17" s="14">
        <v>6837</v>
      </c>
      <c r="L17" s="14">
        <v>8687</v>
      </c>
      <c r="M17" s="14">
        <v>3346</v>
      </c>
      <c r="N17" s="14">
        <v>1760</v>
      </c>
      <c r="O17" s="12">
        <f t="shared" si="2"/>
        <v>86990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36</v>
      </c>
      <c r="C18" s="14">
        <v>41</v>
      </c>
      <c r="D18" s="14">
        <v>35</v>
      </c>
      <c r="E18" s="14">
        <v>10</v>
      </c>
      <c r="F18" s="14">
        <v>36</v>
      </c>
      <c r="G18" s="14">
        <v>36</v>
      </c>
      <c r="H18" s="14">
        <v>39</v>
      </c>
      <c r="I18" s="14">
        <v>10</v>
      </c>
      <c r="J18" s="14">
        <v>34</v>
      </c>
      <c r="K18" s="14">
        <v>40</v>
      </c>
      <c r="L18" s="14">
        <v>58</v>
      </c>
      <c r="M18" s="14">
        <v>13</v>
      </c>
      <c r="N18" s="14">
        <v>4</v>
      </c>
      <c r="O18" s="12">
        <f t="shared" si="2"/>
        <v>392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26</v>
      </c>
      <c r="C19" s="14">
        <v>6</v>
      </c>
      <c r="D19" s="14">
        <v>6</v>
      </c>
      <c r="E19" s="14">
        <v>1</v>
      </c>
      <c r="F19" s="14">
        <v>8</v>
      </c>
      <c r="G19" s="14">
        <v>13</v>
      </c>
      <c r="H19" s="14">
        <v>3</v>
      </c>
      <c r="I19" s="14">
        <v>3</v>
      </c>
      <c r="J19" s="14">
        <v>14</v>
      </c>
      <c r="K19" s="14">
        <v>8</v>
      </c>
      <c r="L19" s="14">
        <v>0</v>
      </c>
      <c r="M19" s="14">
        <v>2</v>
      </c>
      <c r="N19" s="14">
        <v>4</v>
      </c>
      <c r="O19" s="12">
        <f t="shared" si="2"/>
        <v>94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148553</v>
      </c>
      <c r="C20" s="18">
        <f>C21+C22+C23</f>
        <v>94321</v>
      </c>
      <c r="D20" s="18">
        <f>D21+D22+D23</f>
        <v>83058</v>
      </c>
      <c r="E20" s="18">
        <f>E21+E22+E23</f>
        <v>13050</v>
      </c>
      <c r="F20" s="18">
        <f aca="true" t="shared" si="6" ref="F20:N20">F21+F22+F23</f>
        <v>75747</v>
      </c>
      <c r="G20" s="18">
        <f t="shared" si="6"/>
        <v>119011</v>
      </c>
      <c r="H20" s="18">
        <f>H21+H22+H23</f>
        <v>98609</v>
      </c>
      <c r="I20" s="18">
        <f>I21+I22+I23</f>
        <v>27849</v>
      </c>
      <c r="J20" s="18">
        <f>J21+J22+J23</f>
        <v>120716</v>
      </c>
      <c r="K20" s="18">
        <f>K21+K22+K23</f>
        <v>82084</v>
      </c>
      <c r="L20" s="18">
        <f>L21+L22+L23</f>
        <v>120590</v>
      </c>
      <c r="M20" s="18">
        <f t="shared" si="6"/>
        <v>44983</v>
      </c>
      <c r="N20" s="18">
        <f t="shared" si="6"/>
        <v>26290</v>
      </c>
      <c r="O20" s="12">
        <f aca="true" t="shared" si="7" ref="O20:O26">SUM(B20:N20)</f>
        <v>1054861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84395</v>
      </c>
      <c r="C21" s="14">
        <v>56799</v>
      </c>
      <c r="D21" s="14">
        <v>47740</v>
      </c>
      <c r="E21" s="14">
        <v>7898</v>
      </c>
      <c r="F21" s="14">
        <v>43470</v>
      </c>
      <c r="G21" s="14">
        <v>70455</v>
      </c>
      <c r="H21" s="14">
        <v>59241</v>
      </c>
      <c r="I21" s="14">
        <v>16810</v>
      </c>
      <c r="J21" s="14">
        <v>71623</v>
      </c>
      <c r="K21" s="14">
        <v>47782</v>
      </c>
      <c r="L21" s="14">
        <v>67344</v>
      </c>
      <c r="M21" s="14">
        <v>25242</v>
      </c>
      <c r="N21" s="14">
        <v>14554</v>
      </c>
      <c r="O21" s="12">
        <f t="shared" si="7"/>
        <v>613353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61746</v>
      </c>
      <c r="C22" s="14">
        <v>35364</v>
      </c>
      <c r="D22" s="14">
        <v>34159</v>
      </c>
      <c r="E22" s="14">
        <v>4879</v>
      </c>
      <c r="F22" s="14">
        <v>30589</v>
      </c>
      <c r="G22" s="14">
        <v>45633</v>
      </c>
      <c r="H22" s="14">
        <v>37641</v>
      </c>
      <c r="I22" s="14">
        <v>10583</v>
      </c>
      <c r="J22" s="14">
        <v>47396</v>
      </c>
      <c r="K22" s="14">
        <v>32897</v>
      </c>
      <c r="L22" s="14">
        <v>51620</v>
      </c>
      <c r="M22" s="14">
        <v>18936</v>
      </c>
      <c r="N22" s="14">
        <v>11356</v>
      </c>
      <c r="O22" s="12">
        <f t="shared" si="7"/>
        <v>422799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2412</v>
      </c>
      <c r="C23" s="14">
        <v>2158</v>
      </c>
      <c r="D23" s="14">
        <v>1159</v>
      </c>
      <c r="E23" s="14">
        <v>273</v>
      </c>
      <c r="F23" s="14">
        <v>1688</v>
      </c>
      <c r="G23" s="14">
        <v>2923</v>
      </c>
      <c r="H23" s="14">
        <v>1727</v>
      </c>
      <c r="I23" s="14">
        <v>456</v>
      </c>
      <c r="J23" s="14">
        <v>1697</v>
      </c>
      <c r="K23" s="14">
        <v>1405</v>
      </c>
      <c r="L23" s="14">
        <v>1626</v>
      </c>
      <c r="M23" s="14">
        <v>805</v>
      </c>
      <c r="N23" s="14">
        <v>380</v>
      </c>
      <c r="O23" s="12">
        <f t="shared" si="7"/>
        <v>18709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134649</v>
      </c>
      <c r="C24" s="14">
        <f>C25+C26</f>
        <v>105345</v>
      </c>
      <c r="D24" s="14">
        <f>D25+D26</f>
        <v>93443</v>
      </c>
      <c r="E24" s="14">
        <f>E25+E26</f>
        <v>17390</v>
      </c>
      <c r="F24" s="14">
        <f aca="true" t="shared" si="8" ref="F24:N24">F25+F26</f>
        <v>92741</v>
      </c>
      <c r="G24" s="14">
        <f t="shared" si="8"/>
        <v>140890</v>
      </c>
      <c r="H24" s="14">
        <f>H25+H26</f>
        <v>94209</v>
      </c>
      <c r="I24" s="14">
        <f>I25+I26</f>
        <v>26499</v>
      </c>
      <c r="J24" s="14">
        <f>J25+J26</f>
        <v>95120</v>
      </c>
      <c r="K24" s="14">
        <f>K25+K26</f>
        <v>77967</v>
      </c>
      <c r="L24" s="14">
        <f>L25+L26</f>
        <v>83501</v>
      </c>
      <c r="M24" s="14">
        <f t="shared" si="8"/>
        <v>27904</v>
      </c>
      <c r="N24" s="14">
        <f t="shared" si="8"/>
        <v>16364</v>
      </c>
      <c r="O24" s="12">
        <f t="shared" si="7"/>
        <v>1006022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74172</v>
      </c>
      <c r="C25" s="14">
        <v>63972</v>
      </c>
      <c r="D25" s="14">
        <v>56541</v>
      </c>
      <c r="E25" s="14">
        <v>11531</v>
      </c>
      <c r="F25" s="14">
        <v>56502</v>
      </c>
      <c r="G25" s="14">
        <v>91560</v>
      </c>
      <c r="H25" s="14">
        <v>62164</v>
      </c>
      <c r="I25" s="14">
        <v>18566</v>
      </c>
      <c r="J25" s="14">
        <v>54992</v>
      </c>
      <c r="K25" s="14">
        <v>49016</v>
      </c>
      <c r="L25" s="14">
        <v>48352</v>
      </c>
      <c r="M25" s="14">
        <v>16540</v>
      </c>
      <c r="N25" s="14">
        <v>8565</v>
      </c>
      <c r="O25" s="12">
        <f t="shared" si="7"/>
        <v>612473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60477</v>
      </c>
      <c r="C26" s="14">
        <v>41373</v>
      </c>
      <c r="D26" s="14">
        <v>36902</v>
      </c>
      <c r="E26" s="14">
        <v>5859</v>
      </c>
      <c r="F26" s="14">
        <v>36239</v>
      </c>
      <c r="G26" s="14">
        <v>49330</v>
      </c>
      <c r="H26" s="14">
        <v>32045</v>
      </c>
      <c r="I26" s="14">
        <v>7933</v>
      </c>
      <c r="J26" s="14">
        <v>40128</v>
      </c>
      <c r="K26" s="14">
        <v>28951</v>
      </c>
      <c r="L26" s="14">
        <v>35149</v>
      </c>
      <c r="M26" s="14">
        <v>11364</v>
      </c>
      <c r="N26" s="14">
        <v>7799</v>
      </c>
      <c r="O26" s="12">
        <f t="shared" si="7"/>
        <v>393549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1086829.8265088403</v>
      </c>
      <c r="C36" s="60">
        <f aca="true" t="shared" si="11" ref="C36:N36">C37+C38+C39+C40</f>
        <v>853927.6373865001</v>
      </c>
      <c r="D36" s="60">
        <f t="shared" si="11"/>
        <v>702089.683515</v>
      </c>
      <c r="E36" s="60">
        <f t="shared" si="11"/>
        <v>162023.8922592</v>
      </c>
      <c r="F36" s="60">
        <f t="shared" si="11"/>
        <v>718083.2701652999</v>
      </c>
      <c r="G36" s="60">
        <f t="shared" si="11"/>
        <v>901391.042</v>
      </c>
      <c r="H36" s="60">
        <f t="shared" si="11"/>
        <v>781101.1803</v>
      </c>
      <c r="I36" s="60">
        <f>I37+I38+I39+I40</f>
        <v>230928.87869460002</v>
      </c>
      <c r="J36" s="60">
        <f>J37+J38+J39+J40</f>
        <v>883824.0470581999</v>
      </c>
      <c r="K36" s="60">
        <f>K37+K38+K39+K40</f>
        <v>762774.3882573999</v>
      </c>
      <c r="L36" s="60">
        <f>L37+L38+L39+L40</f>
        <v>876858.03317056</v>
      </c>
      <c r="M36" s="60">
        <f t="shared" si="11"/>
        <v>448929.5531341</v>
      </c>
      <c r="N36" s="60">
        <f t="shared" si="11"/>
        <v>235201.75867392003</v>
      </c>
      <c r="O36" s="60">
        <f>O37+O38+O39+O40</f>
        <v>8643963.191123618</v>
      </c>
    </row>
    <row r="37" spans="1:15" ht="18.75" customHeight="1">
      <c r="A37" s="57" t="s">
        <v>50</v>
      </c>
      <c r="B37" s="54">
        <f aca="true" t="shared" si="12" ref="B37:N37">B29*B7</f>
        <v>1082110.3242000001</v>
      </c>
      <c r="C37" s="54">
        <f t="shared" si="12"/>
        <v>849779.0772</v>
      </c>
      <c r="D37" s="54">
        <f t="shared" si="12"/>
        <v>691794.4600000001</v>
      </c>
      <c r="E37" s="54">
        <f t="shared" si="12"/>
        <v>161744.6964</v>
      </c>
      <c r="F37" s="54">
        <f t="shared" si="12"/>
        <v>715174.1057999999</v>
      </c>
      <c r="G37" s="54">
        <f t="shared" si="12"/>
        <v>897281.831</v>
      </c>
      <c r="H37" s="54">
        <f t="shared" si="12"/>
        <v>777433.0671</v>
      </c>
      <c r="I37" s="54">
        <f>I29*I7</f>
        <v>230878.66590000002</v>
      </c>
      <c r="J37" s="54">
        <f>J29*J7</f>
        <v>877364.046</v>
      </c>
      <c r="K37" s="54">
        <f>K29*K7</f>
        <v>759152.1252</v>
      </c>
      <c r="L37" s="54">
        <f>L29*L7</f>
        <v>871421.3012</v>
      </c>
      <c r="M37" s="54">
        <f t="shared" si="12"/>
        <v>446453.805</v>
      </c>
      <c r="N37" s="54">
        <f t="shared" si="12"/>
        <v>235167.5076</v>
      </c>
      <c r="O37" s="56">
        <f>SUM(B37:N37)</f>
        <v>8595755.0126</v>
      </c>
    </row>
    <row r="38" spans="1:15" ht="18.75" customHeight="1">
      <c r="A38" s="57" t="s">
        <v>51</v>
      </c>
      <c r="B38" s="54">
        <f aca="true" t="shared" si="13" ref="B38:N38">B30*B7</f>
        <v>-3196.09769116</v>
      </c>
      <c r="C38" s="54">
        <f t="shared" si="13"/>
        <v>-2266.7598135</v>
      </c>
      <c r="D38" s="54">
        <f t="shared" si="13"/>
        <v>-2055.1464849999998</v>
      </c>
      <c r="E38" s="54">
        <f t="shared" si="13"/>
        <v>-367.0841408</v>
      </c>
      <c r="F38" s="54">
        <f t="shared" si="13"/>
        <v>-2084.5556347</v>
      </c>
      <c r="G38" s="54">
        <f t="shared" si="13"/>
        <v>-2645.3190000000004</v>
      </c>
      <c r="H38" s="54">
        <f t="shared" si="13"/>
        <v>-2082.3768</v>
      </c>
      <c r="I38" s="54">
        <f>I30*I7</f>
        <v>-604.6272054</v>
      </c>
      <c r="J38" s="54">
        <f>J30*J7</f>
        <v>-2429.7089418</v>
      </c>
      <c r="K38" s="54">
        <f>K30*K7</f>
        <v>-2004.0369426</v>
      </c>
      <c r="L38" s="54">
        <f>L30*L7</f>
        <v>-2357.62802944</v>
      </c>
      <c r="M38" s="54">
        <f t="shared" si="13"/>
        <v>-1133.8018659</v>
      </c>
      <c r="N38" s="54">
        <f t="shared" si="13"/>
        <v>-684.78892608</v>
      </c>
      <c r="O38" s="25">
        <f>SUM(B38:N38)</f>
        <v>-23911.93147638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4658.52</v>
      </c>
      <c r="C40" s="54">
        <v>4022.8</v>
      </c>
      <c r="D40" s="54">
        <v>10188.97</v>
      </c>
      <c r="E40" s="54">
        <v>0</v>
      </c>
      <c r="F40" s="54">
        <v>2832.32</v>
      </c>
      <c r="G40" s="54">
        <v>4092.37</v>
      </c>
      <c r="H40" s="54">
        <v>3507.77</v>
      </c>
      <c r="I40" s="54">
        <v>0</v>
      </c>
      <c r="J40" s="54">
        <v>6343.11</v>
      </c>
      <c r="K40" s="54">
        <v>3507.7</v>
      </c>
      <c r="L40" s="54">
        <v>5192.12</v>
      </c>
      <c r="M40" s="54">
        <v>2338.39</v>
      </c>
      <c r="N40" s="54">
        <v>0</v>
      </c>
      <c r="O40" s="56">
        <f>SUM(B40:N40)</f>
        <v>46684.07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-89888</v>
      </c>
      <c r="C42" s="25">
        <f aca="true" t="shared" si="15" ref="C42:N42">+C43+C46+C58+C59</f>
        <v>-92660</v>
      </c>
      <c r="D42" s="25">
        <f t="shared" si="15"/>
        <v>-57700</v>
      </c>
      <c r="E42" s="25">
        <f t="shared" si="15"/>
        <v>-9816</v>
      </c>
      <c r="F42" s="25">
        <f t="shared" si="15"/>
        <v>-52976</v>
      </c>
      <c r="G42" s="25">
        <f t="shared" si="15"/>
        <v>-95624</v>
      </c>
      <c r="H42" s="25">
        <f t="shared" si="15"/>
        <v>-88152</v>
      </c>
      <c r="I42" s="25">
        <f>+I43+I46+I58+I59</f>
        <v>-28760</v>
      </c>
      <c r="J42" s="25">
        <f>+J43+J46+J58+J59</f>
        <v>-53716</v>
      </c>
      <c r="K42" s="25">
        <f>+K43+K46+K58+K59</f>
        <v>-69472</v>
      </c>
      <c r="L42" s="25">
        <f>+L43+L46+L58+L59</f>
        <v>-54256</v>
      </c>
      <c r="M42" s="25">
        <f t="shared" si="15"/>
        <v>-37956</v>
      </c>
      <c r="N42" s="25">
        <f t="shared" si="15"/>
        <v>-24840</v>
      </c>
      <c r="O42" s="25">
        <f>+O43+O46+O58+O59</f>
        <v>-755816</v>
      </c>
    </row>
    <row r="43" spans="1:15" ht="18.75" customHeight="1">
      <c r="A43" s="17" t="s">
        <v>55</v>
      </c>
      <c r="B43" s="26">
        <f>B44+B45</f>
        <v>-89888</v>
      </c>
      <c r="C43" s="26">
        <f>C44+C45</f>
        <v>-92660</v>
      </c>
      <c r="D43" s="26">
        <f>D44+D45</f>
        <v>-57200</v>
      </c>
      <c r="E43" s="26">
        <f>E44+E45</f>
        <v>-8816</v>
      </c>
      <c r="F43" s="26">
        <f aca="true" t="shared" si="16" ref="F43:N43">F44+F45</f>
        <v>-51476</v>
      </c>
      <c r="G43" s="26">
        <f t="shared" si="16"/>
        <v>-95124</v>
      </c>
      <c r="H43" s="26">
        <f t="shared" si="16"/>
        <v>-87652</v>
      </c>
      <c r="I43" s="26">
        <f>I44+I45</f>
        <v>-26760</v>
      </c>
      <c r="J43" s="26">
        <f>J44+J45</f>
        <v>-53716</v>
      </c>
      <c r="K43" s="26">
        <f>K44+K45</f>
        <v>-69472</v>
      </c>
      <c r="L43" s="26">
        <f>L44+L45</f>
        <v>-54256</v>
      </c>
      <c r="M43" s="26">
        <f t="shared" si="16"/>
        <v>-37956</v>
      </c>
      <c r="N43" s="26">
        <f t="shared" si="16"/>
        <v>-24840</v>
      </c>
      <c r="O43" s="25">
        <f aca="true" t="shared" si="17" ref="O43:O59">SUM(B43:N43)</f>
        <v>-749816</v>
      </c>
    </row>
    <row r="44" spans="1:26" ht="18.75" customHeight="1">
      <c r="A44" s="13" t="s">
        <v>56</v>
      </c>
      <c r="B44" s="20">
        <f>ROUND(-B9*$D$3,2)</f>
        <v>-89888</v>
      </c>
      <c r="C44" s="20">
        <f>ROUND(-C9*$D$3,2)</f>
        <v>-92660</v>
      </c>
      <c r="D44" s="20">
        <f>ROUND(-D9*$D$3,2)</f>
        <v>-57200</v>
      </c>
      <c r="E44" s="20">
        <f>ROUND(-E9*$D$3,2)</f>
        <v>-8816</v>
      </c>
      <c r="F44" s="20">
        <f aca="true" t="shared" si="18" ref="F44:N44">ROUND(-F9*$D$3,2)</f>
        <v>-51476</v>
      </c>
      <c r="G44" s="20">
        <f t="shared" si="18"/>
        <v>-95124</v>
      </c>
      <c r="H44" s="20">
        <f t="shared" si="18"/>
        <v>-87652</v>
      </c>
      <c r="I44" s="20">
        <f>ROUND(-I9*$D$3,2)</f>
        <v>-26760</v>
      </c>
      <c r="J44" s="20">
        <f>ROUND(-J9*$D$3,2)</f>
        <v>-53716</v>
      </c>
      <c r="K44" s="20">
        <f>ROUND(-K9*$D$3,2)</f>
        <v>-69472</v>
      </c>
      <c r="L44" s="20">
        <f>ROUND(-L9*$D$3,2)</f>
        <v>-54256</v>
      </c>
      <c r="M44" s="20">
        <f t="shared" si="18"/>
        <v>-37956</v>
      </c>
      <c r="N44" s="20">
        <f t="shared" si="18"/>
        <v>-24840</v>
      </c>
      <c r="O44" s="46">
        <f t="shared" si="17"/>
        <v>-749816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-500</v>
      </c>
      <c r="E46" s="26">
        <f t="shared" si="20"/>
        <v>-1000</v>
      </c>
      <c r="F46" s="26">
        <f t="shared" si="20"/>
        <v>-1500</v>
      </c>
      <c r="G46" s="26">
        <f t="shared" si="20"/>
        <v>-500</v>
      </c>
      <c r="H46" s="26">
        <f t="shared" si="20"/>
        <v>-500</v>
      </c>
      <c r="I46" s="26">
        <f t="shared" si="20"/>
        <v>-2000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-6000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-1000</v>
      </c>
      <c r="F49" s="24">
        <v>-1500</v>
      </c>
      <c r="G49" s="24">
        <v>-500</v>
      </c>
      <c r="H49" s="24">
        <v>-500</v>
      </c>
      <c r="I49" s="24">
        <v>-2000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-6000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996941.8265088403</v>
      </c>
      <c r="C61" s="29">
        <f t="shared" si="21"/>
        <v>761267.6373865001</v>
      </c>
      <c r="D61" s="29">
        <f t="shared" si="21"/>
        <v>644389.683515</v>
      </c>
      <c r="E61" s="29">
        <f t="shared" si="21"/>
        <v>152207.8922592</v>
      </c>
      <c r="F61" s="29">
        <f t="shared" si="21"/>
        <v>665107.2701652999</v>
      </c>
      <c r="G61" s="29">
        <f t="shared" si="21"/>
        <v>805767.042</v>
      </c>
      <c r="H61" s="29">
        <f t="shared" si="21"/>
        <v>692949.1803</v>
      </c>
      <c r="I61" s="29">
        <f t="shared" si="21"/>
        <v>202168.87869460002</v>
      </c>
      <c r="J61" s="29">
        <f>+J36+J42</f>
        <v>830108.0470581999</v>
      </c>
      <c r="K61" s="29">
        <f>+K36+K42</f>
        <v>693302.3882573999</v>
      </c>
      <c r="L61" s="29">
        <f>+L36+L42</f>
        <v>822602.03317056</v>
      </c>
      <c r="M61" s="29">
        <f t="shared" si="21"/>
        <v>410973.5531341</v>
      </c>
      <c r="N61" s="29">
        <f t="shared" si="21"/>
        <v>210361.75867392003</v>
      </c>
      <c r="O61" s="29">
        <f>SUM(B61:N61)</f>
        <v>7888147.191123621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996941.83</v>
      </c>
      <c r="C64" s="36">
        <f aca="true" t="shared" si="22" ref="C64:N64">SUM(C65:C78)</f>
        <v>761267.64</v>
      </c>
      <c r="D64" s="36">
        <f t="shared" si="22"/>
        <v>644389.68</v>
      </c>
      <c r="E64" s="36">
        <f t="shared" si="22"/>
        <v>152207.9</v>
      </c>
      <c r="F64" s="36">
        <f t="shared" si="22"/>
        <v>665107.27</v>
      </c>
      <c r="G64" s="36">
        <f t="shared" si="22"/>
        <v>805767.04</v>
      </c>
      <c r="H64" s="36">
        <f t="shared" si="22"/>
        <v>692949.18</v>
      </c>
      <c r="I64" s="36">
        <f t="shared" si="22"/>
        <v>202168.88</v>
      </c>
      <c r="J64" s="36">
        <f t="shared" si="22"/>
        <v>830108.04</v>
      </c>
      <c r="K64" s="36">
        <f t="shared" si="22"/>
        <v>693302.39</v>
      </c>
      <c r="L64" s="36">
        <f t="shared" si="22"/>
        <v>822602.03</v>
      </c>
      <c r="M64" s="36">
        <f t="shared" si="22"/>
        <v>410973.56</v>
      </c>
      <c r="N64" s="36">
        <f t="shared" si="22"/>
        <v>210361.76</v>
      </c>
      <c r="O64" s="29">
        <f>SUM(O65:O78)</f>
        <v>7888147.199999999</v>
      </c>
    </row>
    <row r="65" spans="1:16" ht="18.75" customHeight="1">
      <c r="A65" s="17" t="s">
        <v>70</v>
      </c>
      <c r="B65" s="36">
        <v>196589.24</v>
      </c>
      <c r="C65" s="36">
        <v>219632.73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416221.97</v>
      </c>
      <c r="P65"/>
    </row>
    <row r="66" spans="1:16" ht="18.75" customHeight="1">
      <c r="A66" s="17" t="s">
        <v>71</v>
      </c>
      <c r="B66" s="36">
        <v>800352.59</v>
      </c>
      <c r="C66" s="36">
        <v>541634.91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1341987.5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644389.68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644389.68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152207.9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152207.9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665107.27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665107.27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805767.04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805767.04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692949.18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692949.18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202168.88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202168.88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830108.04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830108.04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693302.39</v>
      </c>
      <c r="L74" s="35">
        <v>0</v>
      </c>
      <c r="M74" s="35">
        <v>0</v>
      </c>
      <c r="N74" s="35">
        <v>0</v>
      </c>
      <c r="O74" s="29">
        <f t="shared" si="23"/>
        <v>693302.39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822602.03</v>
      </c>
      <c r="M75" s="35">
        <v>0</v>
      </c>
      <c r="N75" s="61">
        <v>0</v>
      </c>
      <c r="O75" s="26">
        <f t="shared" si="23"/>
        <v>822602.03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410973.56</v>
      </c>
      <c r="N76" s="35">
        <v>0</v>
      </c>
      <c r="O76" s="29">
        <f t="shared" si="23"/>
        <v>410973.56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210361.76</v>
      </c>
      <c r="O77" s="26">
        <f t="shared" si="23"/>
        <v>210361.76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2.3351410540945996</v>
      </c>
      <c r="C82" s="44">
        <v>2.503357935165753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2.046745474467315</v>
      </c>
      <c r="C83" s="44">
        <v>2.0975931015327998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1.8684869390089118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2.7725776422738626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2.181534377353248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1.7299324683336867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2.091131200501273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2.1387650495457198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2.0542736540602924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2.411763902500492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2.310848483774277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2.9023926895047767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2.5146661963169827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2018-02-28T17:54:02Z</dcterms:modified>
  <cp:category/>
  <cp:version/>
  <cp:contentType/>
  <cp:contentStatus/>
</cp:coreProperties>
</file>