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<sst xmlns="http://schemas.openxmlformats.org/spreadsheetml/2006/main" count="112" uniqueCount="110">
  <si>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</si>
  <si>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</si>
  <si>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</si>
  <si>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</si>
  <si>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</si>
  <si>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</si>
  <si>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</si>
  <si>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</si>
  <si>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</si>
  <si>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</si>
  <si>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</si>
  <si>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</si>
  <si>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</si>
  <si>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</si>
  <si>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</si>
  <si>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</si>
  <si>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</si>
  <si>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</si>
  <si>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</si>
  <si>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</si>
  <si>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</si>
  <si>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</si>
  <si>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</si>
  <si>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</si>
  <si>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</si>
  <si>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</si>
  <si>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</si>
  <si>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</si>
  <si>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</si>
  <si>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</si>
  <si>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</si>
  <si>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</si>
  <si>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</si>
  <si>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</si>
  <si>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</si>
  <si>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</si>
  <si>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</si>
  <si>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</si>
  <si>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</si>
  <si>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</si>
  <si>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</si>
  <si>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</si>
  <si>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</si>
  <si>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</si>
  <si>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</si>
  <si>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</si>
  <si>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</si>
  <si>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</si>
  <si>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</si>
  <si>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</si>
  <si>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</si>
  <si>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</si>
  <si>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</si>
  <si>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</si>
  <si>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</si>
  <si>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</si>
  <si>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</si>
  <si>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</si>
  <si>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</si>
  <si>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</si>
  <si>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</si>
  <si>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</si>
  <si>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</si>
  <si>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</si>
  <si>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</si>
  <si>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</si>
  <si>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</si>
  <si>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</si>
  <si>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</si>
  <si>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</si>
  <si>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</si>
  <si>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</si>
  <si>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</si>
  <si>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</si>
  <si>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</si>
  <si>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</si>
  <si>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</si>
  <si>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</si>
  <si>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</si>
  <si>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</si>
  <si>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</si>
  <si>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</si>
  <si>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</si>
  <si>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</si>
  <si>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</si>
  <si>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</si>
  <si>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</si>
  <si>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</si>
  <si>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</si>
  <si>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</si>
  <si>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</si>
  <si>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</si>
  <si>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</si>
  <si>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</si>
  <si>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</si>
  <si>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</si>
  <si>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</si>
  <si>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</si>
  <si>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</si>
  <si>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</si>
  <si>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</si>
  <si>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</si>
  <si>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</si>
  <si>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</si>
  <si>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</si>
  <si>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</si>
  <si>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</si>
  <si>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</si>
  <si>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</si>
  <si>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18/02/18 - VENCIMENTO 23/02/18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</si>
</sst>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194194</v>
      </c>
      <c r="C7" s="10">
        <f>C8+C20+C24</f>
        <v>132725</v>
      </c>
      <c r="D7" s="10">
        <f>D8+D20+D24</f>
        <v>153529</v>
      </c>
      <c r="E7" s="10">
        <f>E8+E20+E24</f>
        <v>21878</v>
      </c>
      <c r="F7" s="10">
        <f aca="true" t="shared" si="0" ref="F7:N7">F8+F20+F24</f>
        <v>136056</v>
      </c>
      <c r="G7" s="10">
        <f t="shared" si="0"/>
        <v>197714</v>
      </c>
      <c r="H7" s="10">
        <f>H8+H20+H24</f>
        <v>132917</v>
      </c>
      <c r="I7" s="10">
        <f>I8+I20+I24</f>
        <v>29856</v>
      </c>
      <c r="J7" s="10">
        <f>J8+J20+J24</f>
        <v>179503</v>
      </c>
      <c r="K7" s="10">
        <f>K8+K20+K24</f>
        <v>128530</v>
      </c>
      <c r="L7" s="10">
        <f>L8+L20+L24</f>
        <v>169473</v>
      </c>
      <c r="M7" s="10">
        <f t="shared" si="0"/>
        <v>54516</v>
      </c>
      <c r="N7" s="10">
        <f t="shared" si="0"/>
        <v>29887</v>
      </c>
      <c r="O7" s="10">
        <f>+O8+O20+O24</f>
        <v>1560778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91118</v>
      </c>
      <c r="C8" s="12">
        <f>+C9+C12+C16</f>
        <v>64989</v>
      </c>
      <c r="D8" s="12">
        <f>+D9+D12+D16</f>
        <v>77938</v>
      </c>
      <c r="E8" s="12">
        <f>+E9+E12+E16</f>
        <v>10444</v>
      </c>
      <c r="F8" s="12">
        <f aca="true" t="shared" si="1" ref="F8:N8">+F9+F12+F16</f>
        <v>65484</v>
      </c>
      <c r="G8" s="12">
        <f t="shared" si="1"/>
        <v>98959</v>
      </c>
      <c r="H8" s="12">
        <f>+H9+H12+H16</f>
        <v>65459</v>
      </c>
      <c r="I8" s="12">
        <f>+I9+I12+I16</f>
        <v>14838</v>
      </c>
      <c r="J8" s="12">
        <f>+J9+J12+J16</f>
        <v>89559</v>
      </c>
      <c r="K8" s="12">
        <f>+K9+K12+K16</f>
        <v>64497</v>
      </c>
      <c r="L8" s="12">
        <f>+L9+L12+L16</f>
        <v>80789</v>
      </c>
      <c r="M8" s="12">
        <f t="shared" si="1"/>
        <v>29110</v>
      </c>
      <c r="N8" s="12">
        <f t="shared" si="1"/>
        <v>16805</v>
      </c>
      <c r="O8" s="12">
        <f>SUM(B8:N8)</f>
        <v>769989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15308</v>
      </c>
      <c r="C9" s="14">
        <v>13330</v>
      </c>
      <c r="D9" s="14">
        <v>11074</v>
      </c>
      <c r="E9" s="14">
        <v>1307</v>
      </c>
      <c r="F9" s="14">
        <v>9550</v>
      </c>
      <c r="G9" s="14">
        <v>16556</v>
      </c>
      <c r="H9" s="14">
        <v>13203</v>
      </c>
      <c r="I9" s="14">
        <v>2886</v>
      </c>
      <c r="J9" s="14">
        <v>10518</v>
      </c>
      <c r="K9" s="14">
        <v>11792</v>
      </c>
      <c r="L9" s="14">
        <v>10356</v>
      </c>
      <c r="M9" s="14">
        <v>5192</v>
      </c>
      <c r="N9" s="14">
        <v>2504</v>
      </c>
      <c r="O9" s="12">
        <f aca="true" t="shared" si="2" ref="O9:O19">SUM(B9:N9)</f>
        <v>123576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15308</v>
      </c>
      <c r="C10" s="14">
        <f>+C9-C11</f>
        <v>13330</v>
      </c>
      <c r="D10" s="14">
        <f>+D9-D11</f>
        <v>11074</v>
      </c>
      <c r="E10" s="14">
        <f>+E9-E11</f>
        <v>1307</v>
      </c>
      <c r="F10" s="14">
        <f aca="true" t="shared" si="3" ref="F10:N10">+F9-F11</f>
        <v>9550</v>
      </c>
      <c r="G10" s="14">
        <f t="shared" si="3"/>
        <v>16556</v>
      </c>
      <c r="H10" s="14">
        <f>+H9-H11</f>
        <v>13203</v>
      </c>
      <c r="I10" s="14">
        <f>+I9-I11</f>
        <v>2886</v>
      </c>
      <c r="J10" s="14">
        <f>+J9-J11</f>
        <v>10518</v>
      </c>
      <c r="K10" s="14">
        <f>+K9-K11</f>
        <v>11792</v>
      </c>
      <c r="L10" s="14">
        <f>+L9-L11</f>
        <v>10356</v>
      </c>
      <c r="M10" s="14">
        <f t="shared" si="3"/>
        <v>5192</v>
      </c>
      <c r="N10" s="14">
        <f t="shared" si="3"/>
        <v>2504</v>
      </c>
      <c r="O10" s="12">
        <f t="shared" si="2"/>
        <v>123576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70641</v>
      </c>
      <c r="C12" s="14">
        <f>C13+C14+C15</f>
        <v>48313</v>
      </c>
      <c r="D12" s="14">
        <f>D13+D14+D15</f>
        <v>63092</v>
      </c>
      <c r="E12" s="14">
        <f>E13+E14+E15</f>
        <v>8584</v>
      </c>
      <c r="F12" s="14">
        <f aca="true" t="shared" si="4" ref="F12:N12">F13+F14+F15</f>
        <v>52377</v>
      </c>
      <c r="G12" s="14">
        <f t="shared" si="4"/>
        <v>77115</v>
      </c>
      <c r="H12" s="14">
        <f>H13+H14+H15</f>
        <v>49071</v>
      </c>
      <c r="I12" s="14">
        <f>I13+I14+I15</f>
        <v>11182</v>
      </c>
      <c r="J12" s="14">
        <f>J13+J14+J15</f>
        <v>73841</v>
      </c>
      <c r="K12" s="14">
        <f>K13+K14+K15</f>
        <v>49247</v>
      </c>
      <c r="L12" s="14">
        <f>L13+L14+L15</f>
        <v>65433</v>
      </c>
      <c r="M12" s="14">
        <f t="shared" si="4"/>
        <v>22549</v>
      </c>
      <c r="N12" s="14">
        <f t="shared" si="4"/>
        <v>13618</v>
      </c>
      <c r="O12" s="12">
        <f t="shared" si="2"/>
        <v>605063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32713</v>
      </c>
      <c r="C13" s="14">
        <v>23804</v>
      </c>
      <c r="D13" s="14">
        <v>29352</v>
      </c>
      <c r="E13" s="14">
        <v>4015</v>
      </c>
      <c r="F13" s="14">
        <v>24525</v>
      </c>
      <c r="G13" s="14">
        <v>35880</v>
      </c>
      <c r="H13" s="14">
        <v>23826</v>
      </c>
      <c r="I13" s="14">
        <v>5387</v>
      </c>
      <c r="J13" s="14">
        <v>35526</v>
      </c>
      <c r="K13" s="14">
        <v>22643</v>
      </c>
      <c r="L13" s="14">
        <v>28804</v>
      </c>
      <c r="M13" s="14">
        <v>9498</v>
      </c>
      <c r="N13" s="14">
        <v>5475</v>
      </c>
      <c r="O13" s="12">
        <f t="shared" si="2"/>
        <v>281448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36939</v>
      </c>
      <c r="C14" s="14">
        <v>23516</v>
      </c>
      <c r="D14" s="14">
        <v>33080</v>
      </c>
      <c r="E14" s="14">
        <v>4442</v>
      </c>
      <c r="F14" s="14">
        <v>27005</v>
      </c>
      <c r="G14" s="14">
        <v>39453</v>
      </c>
      <c r="H14" s="14">
        <v>24416</v>
      </c>
      <c r="I14" s="14">
        <v>5584</v>
      </c>
      <c r="J14" s="14">
        <v>37617</v>
      </c>
      <c r="K14" s="14">
        <v>25883</v>
      </c>
      <c r="L14" s="14">
        <v>35972</v>
      </c>
      <c r="M14" s="14">
        <v>12654</v>
      </c>
      <c r="N14" s="14">
        <v>7962</v>
      </c>
      <c r="O14" s="12">
        <f t="shared" si="2"/>
        <v>314523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989</v>
      </c>
      <c r="C15" s="14">
        <v>993</v>
      </c>
      <c r="D15" s="14">
        <v>660</v>
      </c>
      <c r="E15" s="14">
        <v>127</v>
      </c>
      <c r="F15" s="14">
        <v>847</v>
      </c>
      <c r="G15" s="14">
        <v>1782</v>
      </c>
      <c r="H15" s="14">
        <v>829</v>
      </c>
      <c r="I15" s="14">
        <v>211</v>
      </c>
      <c r="J15" s="14">
        <v>698</v>
      </c>
      <c r="K15" s="14">
        <v>721</v>
      </c>
      <c r="L15" s="14">
        <v>657</v>
      </c>
      <c r="M15" s="14">
        <v>397</v>
      </c>
      <c r="N15" s="14">
        <v>181</v>
      </c>
      <c r="O15" s="12">
        <f t="shared" si="2"/>
        <v>9092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5169</v>
      </c>
      <c r="C16" s="14">
        <f>C17+C18+C19</f>
        <v>3346</v>
      </c>
      <c r="D16" s="14">
        <f>D17+D18+D19</f>
        <v>3772</v>
      </c>
      <c r="E16" s="14">
        <f>E17+E18+E19</f>
        <v>553</v>
      </c>
      <c r="F16" s="14">
        <f aca="true" t="shared" si="5" ref="F16:N16">F17+F18+F19</f>
        <v>3557</v>
      </c>
      <c r="G16" s="14">
        <f t="shared" si="5"/>
        <v>5288</v>
      </c>
      <c r="H16" s="14">
        <f>H17+H18+H19</f>
        <v>3185</v>
      </c>
      <c r="I16" s="14">
        <f>I17+I18+I19</f>
        <v>770</v>
      </c>
      <c r="J16" s="14">
        <f>J17+J18+J19</f>
        <v>5200</v>
      </c>
      <c r="K16" s="14">
        <f>K17+K18+K19</f>
        <v>3458</v>
      </c>
      <c r="L16" s="14">
        <f>L17+L18+L19</f>
        <v>5000</v>
      </c>
      <c r="M16" s="14">
        <f t="shared" si="5"/>
        <v>1369</v>
      </c>
      <c r="N16" s="14">
        <f t="shared" si="5"/>
        <v>683</v>
      </c>
      <c r="O16" s="12">
        <f t="shared" si="2"/>
        <v>41350</v>
      </c>
    </row>
    <row r="17" spans="1:26" ht="18.75" customHeight="1">
      <c r="A17" s="15" t="s">
        <v>16</v>
      </c>
      <c r="B17" s="14">
        <v>5148</v>
      </c>
      <c r="C17" s="14">
        <v>3332</v>
      </c>
      <c r="D17" s="14">
        <v>3750</v>
      </c>
      <c r="E17" s="14">
        <v>549</v>
      </c>
      <c r="F17" s="14">
        <v>3537</v>
      </c>
      <c r="G17" s="14">
        <v>5264</v>
      </c>
      <c r="H17" s="14">
        <v>3165</v>
      </c>
      <c r="I17" s="14">
        <v>769</v>
      </c>
      <c r="J17" s="14">
        <v>5175</v>
      </c>
      <c r="K17" s="14">
        <v>3430</v>
      </c>
      <c r="L17" s="14">
        <v>4968</v>
      </c>
      <c r="M17" s="14">
        <v>1357</v>
      </c>
      <c r="N17" s="14">
        <v>679</v>
      </c>
      <c r="O17" s="12">
        <f t="shared" si="2"/>
        <v>41123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16</v>
      </c>
      <c r="C18" s="14">
        <v>13</v>
      </c>
      <c r="D18" s="14">
        <v>17</v>
      </c>
      <c r="E18" s="14">
        <v>4</v>
      </c>
      <c r="F18" s="14">
        <v>16</v>
      </c>
      <c r="G18" s="14">
        <v>22</v>
      </c>
      <c r="H18" s="14">
        <v>11</v>
      </c>
      <c r="I18" s="14">
        <v>1</v>
      </c>
      <c r="J18" s="14">
        <v>24</v>
      </c>
      <c r="K18" s="14">
        <v>23</v>
      </c>
      <c r="L18" s="14">
        <v>32</v>
      </c>
      <c r="M18" s="14">
        <v>9</v>
      </c>
      <c r="N18" s="14">
        <v>4</v>
      </c>
      <c r="O18" s="12">
        <f t="shared" si="2"/>
        <v>192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1</v>
      </c>
      <c r="D19" s="14">
        <v>5</v>
      </c>
      <c r="E19" s="14">
        <v>0</v>
      </c>
      <c r="F19" s="14">
        <v>4</v>
      </c>
      <c r="G19" s="14">
        <v>2</v>
      </c>
      <c r="H19" s="14">
        <v>9</v>
      </c>
      <c r="I19" s="14">
        <v>0</v>
      </c>
      <c r="J19" s="14">
        <v>1</v>
      </c>
      <c r="K19" s="14">
        <v>5</v>
      </c>
      <c r="L19" s="14">
        <v>0</v>
      </c>
      <c r="M19" s="14">
        <v>3</v>
      </c>
      <c r="N19" s="14">
        <v>0</v>
      </c>
      <c r="O19" s="12">
        <f t="shared" si="2"/>
        <v>35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50626</v>
      </c>
      <c r="C20" s="18">
        <f>C21+C22+C23</f>
        <v>29395</v>
      </c>
      <c r="D20" s="18">
        <f>D21+D22+D23</f>
        <v>34083</v>
      </c>
      <c r="E20" s="18">
        <f>E21+E22+E23</f>
        <v>4834</v>
      </c>
      <c r="F20" s="18">
        <f aca="true" t="shared" si="6" ref="F20:N20">F21+F22+F23</f>
        <v>30514</v>
      </c>
      <c r="G20" s="18">
        <f t="shared" si="6"/>
        <v>41334</v>
      </c>
      <c r="H20" s="18">
        <f>H21+H22+H23</f>
        <v>30971</v>
      </c>
      <c r="I20" s="18">
        <f>I21+I22+I23</f>
        <v>6829</v>
      </c>
      <c r="J20" s="18">
        <f>J21+J22+J23</f>
        <v>49303</v>
      </c>
      <c r="K20" s="18">
        <f>K21+K22+K23</f>
        <v>30345</v>
      </c>
      <c r="L20" s="18">
        <f>L21+L22+L23</f>
        <v>52745</v>
      </c>
      <c r="M20" s="18">
        <f t="shared" si="6"/>
        <v>15254</v>
      </c>
      <c r="N20" s="18">
        <f t="shared" si="6"/>
        <v>8091</v>
      </c>
      <c r="O20" s="12">
        <f aca="true" t="shared" si="7" ref="O20:O26">SUM(B20:N20)</f>
        <v>384324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27045</v>
      </c>
      <c r="C21" s="14">
        <v>17442</v>
      </c>
      <c r="D21" s="14">
        <v>17621</v>
      </c>
      <c r="E21" s="14">
        <v>2777</v>
      </c>
      <c r="F21" s="14">
        <v>17242</v>
      </c>
      <c r="G21" s="14">
        <v>23250</v>
      </c>
      <c r="H21" s="14">
        <v>18133</v>
      </c>
      <c r="I21" s="14">
        <v>4027</v>
      </c>
      <c r="J21" s="14">
        <v>27639</v>
      </c>
      <c r="K21" s="14">
        <v>16398</v>
      </c>
      <c r="L21" s="14">
        <v>27060</v>
      </c>
      <c r="M21" s="14">
        <v>7991</v>
      </c>
      <c r="N21" s="14">
        <v>3993</v>
      </c>
      <c r="O21" s="12">
        <f t="shared" si="7"/>
        <v>210618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23123</v>
      </c>
      <c r="C22" s="14">
        <v>11601</v>
      </c>
      <c r="D22" s="14">
        <v>16220</v>
      </c>
      <c r="E22" s="14">
        <v>2005</v>
      </c>
      <c r="F22" s="14">
        <v>12963</v>
      </c>
      <c r="G22" s="14">
        <v>17540</v>
      </c>
      <c r="H22" s="14">
        <v>12540</v>
      </c>
      <c r="I22" s="14">
        <v>2728</v>
      </c>
      <c r="J22" s="14">
        <v>21366</v>
      </c>
      <c r="K22" s="14">
        <v>13686</v>
      </c>
      <c r="L22" s="14">
        <v>25325</v>
      </c>
      <c r="M22" s="14">
        <v>7133</v>
      </c>
      <c r="N22" s="14">
        <v>4037</v>
      </c>
      <c r="O22" s="12">
        <f t="shared" si="7"/>
        <v>170267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458</v>
      </c>
      <c r="C23" s="14">
        <v>352</v>
      </c>
      <c r="D23" s="14">
        <v>242</v>
      </c>
      <c r="E23" s="14">
        <v>52</v>
      </c>
      <c r="F23" s="14">
        <v>309</v>
      </c>
      <c r="G23" s="14">
        <v>544</v>
      </c>
      <c r="H23" s="14">
        <v>298</v>
      </c>
      <c r="I23" s="14">
        <v>74</v>
      </c>
      <c r="J23" s="14">
        <v>298</v>
      </c>
      <c r="K23" s="14">
        <v>261</v>
      </c>
      <c r="L23" s="14">
        <v>360</v>
      </c>
      <c r="M23" s="14">
        <v>130</v>
      </c>
      <c r="N23" s="14">
        <v>61</v>
      </c>
      <c r="O23" s="12">
        <f t="shared" si="7"/>
        <v>3439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52450</v>
      </c>
      <c r="C24" s="14">
        <f>C25+C26</f>
        <v>38341</v>
      </c>
      <c r="D24" s="14">
        <f>D25+D26</f>
        <v>41508</v>
      </c>
      <c r="E24" s="14">
        <f>E25+E26</f>
        <v>6600</v>
      </c>
      <c r="F24" s="14">
        <f aca="true" t="shared" si="8" ref="F24:N24">F25+F26</f>
        <v>40058</v>
      </c>
      <c r="G24" s="14">
        <f t="shared" si="8"/>
        <v>57421</v>
      </c>
      <c r="H24" s="14">
        <f>H25+H26</f>
        <v>36487</v>
      </c>
      <c r="I24" s="14">
        <f>I25+I26</f>
        <v>8189</v>
      </c>
      <c r="J24" s="14">
        <f>J25+J26</f>
        <v>40641</v>
      </c>
      <c r="K24" s="14">
        <f>K25+K26</f>
        <v>33688</v>
      </c>
      <c r="L24" s="14">
        <f>L25+L26</f>
        <v>35939</v>
      </c>
      <c r="M24" s="14">
        <f t="shared" si="8"/>
        <v>10152</v>
      </c>
      <c r="N24" s="14">
        <f t="shared" si="8"/>
        <v>4991</v>
      </c>
      <c r="O24" s="12">
        <f t="shared" si="7"/>
        <v>406465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35819</v>
      </c>
      <c r="C25" s="14">
        <v>28303</v>
      </c>
      <c r="D25" s="14">
        <v>30715</v>
      </c>
      <c r="E25" s="14">
        <v>5141</v>
      </c>
      <c r="F25" s="14">
        <v>30108</v>
      </c>
      <c r="G25" s="14">
        <v>43886</v>
      </c>
      <c r="H25" s="14">
        <v>28630</v>
      </c>
      <c r="I25" s="14">
        <v>6709</v>
      </c>
      <c r="J25" s="14">
        <v>28704</v>
      </c>
      <c r="K25" s="14">
        <v>25489</v>
      </c>
      <c r="L25" s="14">
        <v>25756</v>
      </c>
      <c r="M25" s="14">
        <v>7227</v>
      </c>
      <c r="N25" s="14">
        <v>3351</v>
      </c>
      <c r="O25" s="12">
        <f t="shared" si="7"/>
        <v>299838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16631</v>
      </c>
      <c r="C26" s="14">
        <v>10038</v>
      </c>
      <c r="D26" s="14">
        <v>10793</v>
      </c>
      <c r="E26" s="14">
        <v>1459</v>
      </c>
      <c r="F26" s="14">
        <v>9950</v>
      </c>
      <c r="G26" s="14">
        <v>13535</v>
      </c>
      <c r="H26" s="14">
        <v>7857</v>
      </c>
      <c r="I26" s="14">
        <v>1480</v>
      </c>
      <c r="J26" s="14">
        <v>11937</v>
      </c>
      <c r="K26" s="14">
        <v>8199</v>
      </c>
      <c r="L26" s="14">
        <v>10183</v>
      </c>
      <c r="M26" s="14">
        <v>2925</v>
      </c>
      <c r="N26" s="14">
        <v>1640</v>
      </c>
      <c r="O26" s="12">
        <f t="shared" si="7"/>
        <v>106627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413995.73369924</v>
      </c>
      <c r="C36" s="60">
        <f aca="true" t="shared" si="11" ref="C36:N36">C37+C38+C39+C40</f>
        <v>297684.3806125</v>
      </c>
      <c r="D36" s="60">
        <f t="shared" si="11"/>
        <v>298321.16952645</v>
      </c>
      <c r="E36" s="60">
        <f t="shared" si="11"/>
        <v>61062.779555199995</v>
      </c>
      <c r="F36" s="60">
        <f t="shared" si="11"/>
        <v>300907.6355548</v>
      </c>
      <c r="G36" s="60">
        <f t="shared" si="11"/>
        <v>347771.6372</v>
      </c>
      <c r="H36" s="60">
        <f t="shared" si="11"/>
        <v>282895.7267</v>
      </c>
      <c r="I36" s="60">
        <f>I37+I38+I39+I40</f>
        <v>64328.7371712</v>
      </c>
      <c r="J36" s="60">
        <f>J37+J38+J39+J40</f>
        <v>374868.4630353999</v>
      </c>
      <c r="K36" s="60">
        <f>K37+K38+K39+K40</f>
        <v>314745.358579</v>
      </c>
      <c r="L36" s="60">
        <f>L37+L38+L39+L40</f>
        <v>397118.66767648</v>
      </c>
      <c r="M36" s="60">
        <f t="shared" si="11"/>
        <v>161386.01903788</v>
      </c>
      <c r="N36" s="60">
        <f t="shared" si="11"/>
        <v>75645.10822272</v>
      </c>
      <c r="O36" s="60">
        <f>O37+O38+O39+O40</f>
        <v>3390731.41657087</v>
      </c>
    </row>
    <row r="37" spans="1:15" ht="18.75" customHeight="1">
      <c r="A37" s="57" t="s">
        <v>50</v>
      </c>
      <c r="B37" s="54">
        <f aca="true" t="shared" si="12" ref="B37:N37">B29*B7</f>
        <v>407283.0762</v>
      </c>
      <c r="C37" s="54">
        <f t="shared" si="12"/>
        <v>292048.09</v>
      </c>
      <c r="D37" s="54">
        <f t="shared" si="12"/>
        <v>286822.8778</v>
      </c>
      <c r="E37" s="54">
        <f t="shared" si="12"/>
        <v>60553.9284</v>
      </c>
      <c r="F37" s="54">
        <f t="shared" si="12"/>
        <v>296778.95279999997</v>
      </c>
      <c r="G37" s="54">
        <f t="shared" si="12"/>
        <v>342025.4486</v>
      </c>
      <c r="H37" s="54">
        <f t="shared" si="12"/>
        <v>277889.5719</v>
      </c>
      <c r="I37" s="54">
        <f>I29*I7</f>
        <v>63841.084800000004</v>
      </c>
      <c r="J37" s="54">
        <f>J29*J7</f>
        <v>368699.16199999995</v>
      </c>
      <c r="K37" s="54">
        <f>K29*K7</f>
        <v>309937.242</v>
      </c>
      <c r="L37" s="54">
        <f>L29*L7</f>
        <v>391516.5246</v>
      </c>
      <c r="M37" s="54">
        <f t="shared" si="12"/>
        <v>158178.174</v>
      </c>
      <c r="N37" s="54">
        <f t="shared" si="12"/>
        <v>75144.8841</v>
      </c>
      <c r="O37" s="56">
        <f>SUM(B37:N37)</f>
        <v>3330719.0172</v>
      </c>
    </row>
    <row r="38" spans="1:15" ht="18.75" customHeight="1">
      <c r="A38" s="57" t="s">
        <v>51</v>
      </c>
      <c r="B38" s="54">
        <f aca="true" t="shared" si="13" ref="B38:N38">B30*B7</f>
        <v>-1202.94250076</v>
      </c>
      <c r="C38" s="54">
        <f t="shared" si="13"/>
        <v>-779.0293875</v>
      </c>
      <c r="D38" s="54">
        <f t="shared" si="13"/>
        <v>-852.07827355</v>
      </c>
      <c r="E38" s="54">
        <f t="shared" si="13"/>
        <v>-137.4288448</v>
      </c>
      <c r="F38" s="54">
        <f t="shared" si="13"/>
        <v>-865.0372452</v>
      </c>
      <c r="G38" s="54">
        <f t="shared" si="13"/>
        <v>-1008.3414</v>
      </c>
      <c r="H38" s="54">
        <f t="shared" si="13"/>
        <v>-744.3352</v>
      </c>
      <c r="I38" s="54">
        <f>I30*I7</f>
        <v>-167.1876288</v>
      </c>
      <c r="J38" s="54">
        <f>J30*J7</f>
        <v>-1021.0489646</v>
      </c>
      <c r="K38" s="54">
        <f>K30*K7</f>
        <v>-818.1834210000001</v>
      </c>
      <c r="L38" s="54">
        <f>L30*L7</f>
        <v>-1059.2469235199999</v>
      </c>
      <c r="M38" s="54">
        <f t="shared" si="13"/>
        <v>-401.70496212</v>
      </c>
      <c r="N38" s="54">
        <f t="shared" si="13"/>
        <v>-218.81587728</v>
      </c>
      <c r="O38" s="25">
        <f>SUM(B38:N38)</f>
        <v>-9275.380629129999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2832.32</v>
      </c>
      <c r="G40" s="54">
        <v>4092.37</v>
      </c>
      <c r="H40" s="54">
        <v>3507.77</v>
      </c>
      <c r="I40" s="54">
        <v>0</v>
      </c>
      <c r="J40" s="54">
        <v>4643.75</v>
      </c>
      <c r="K40" s="54">
        <v>3507.7</v>
      </c>
      <c r="L40" s="54">
        <v>4059.15</v>
      </c>
      <c r="M40" s="54">
        <v>2338.39</v>
      </c>
      <c r="N40" s="54">
        <v>0</v>
      </c>
      <c r="O40" s="56">
        <f>SUM(B40:N40)</f>
        <v>43851.74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-61232</v>
      </c>
      <c r="C42" s="25">
        <f aca="true" t="shared" si="15" ref="C42:N42">+C43+C46+C58+C59</f>
        <v>-53320</v>
      </c>
      <c r="D42" s="25">
        <f t="shared" si="15"/>
        <v>-44796</v>
      </c>
      <c r="E42" s="25">
        <f t="shared" si="15"/>
        <v>-6228</v>
      </c>
      <c r="F42" s="25">
        <f t="shared" si="15"/>
        <v>-39700</v>
      </c>
      <c r="G42" s="25">
        <f t="shared" si="15"/>
        <v>-66724</v>
      </c>
      <c r="H42" s="25">
        <f t="shared" si="15"/>
        <v>-53312</v>
      </c>
      <c r="I42" s="25">
        <f>+I43+I46+I58+I59</f>
        <v>-13544</v>
      </c>
      <c r="J42" s="25">
        <f>+J43+J46+J58+J59</f>
        <v>-42072</v>
      </c>
      <c r="K42" s="25">
        <f>+K43+K46+K58+K59</f>
        <v>-47168</v>
      </c>
      <c r="L42" s="25">
        <f>+L43+L46+L58+L59</f>
        <v>-41424</v>
      </c>
      <c r="M42" s="25">
        <f t="shared" si="15"/>
        <v>-20768</v>
      </c>
      <c r="N42" s="25">
        <f t="shared" si="15"/>
        <v>-10016</v>
      </c>
      <c r="O42" s="25">
        <f>+O43+O46+O58+O59</f>
        <v>-500304</v>
      </c>
    </row>
    <row r="43" spans="1:15" ht="18.75" customHeight="1">
      <c r="A43" s="17" t="s">
        <v>55</v>
      </c>
      <c r="B43" s="26">
        <f>B44+B45</f>
        <v>-61232</v>
      </c>
      <c r="C43" s="26">
        <f>C44+C45</f>
        <v>-53320</v>
      </c>
      <c r="D43" s="26">
        <f>D44+D45</f>
        <v>-44296</v>
      </c>
      <c r="E43" s="26">
        <f>E44+E45</f>
        <v>-5228</v>
      </c>
      <c r="F43" s="26">
        <f aca="true" t="shared" si="16" ref="F43:N43">F44+F45</f>
        <v>-38200</v>
      </c>
      <c r="G43" s="26">
        <f t="shared" si="16"/>
        <v>-66224</v>
      </c>
      <c r="H43" s="26">
        <f t="shared" si="16"/>
        <v>-52812</v>
      </c>
      <c r="I43" s="26">
        <f>I44+I45</f>
        <v>-11544</v>
      </c>
      <c r="J43" s="26">
        <f>J44+J45</f>
        <v>-42072</v>
      </c>
      <c r="K43" s="26">
        <f>K44+K45</f>
        <v>-47168</v>
      </c>
      <c r="L43" s="26">
        <f>L44+L45</f>
        <v>-41424</v>
      </c>
      <c r="M43" s="26">
        <f t="shared" si="16"/>
        <v>-20768</v>
      </c>
      <c r="N43" s="26">
        <f t="shared" si="16"/>
        <v>-10016</v>
      </c>
      <c r="O43" s="25">
        <f aca="true" t="shared" si="17" ref="O43:O59">SUM(B43:N43)</f>
        <v>-494304</v>
      </c>
    </row>
    <row r="44" spans="1:26" ht="18.75" customHeight="1">
      <c r="A44" s="13" t="s">
        <v>56</v>
      </c>
      <c r="B44" s="20">
        <f>ROUND(-B9*$D$3,2)</f>
        <v>-61232</v>
      </c>
      <c r="C44" s="20">
        <f>ROUND(-C9*$D$3,2)</f>
        <v>-53320</v>
      </c>
      <c r="D44" s="20">
        <f>ROUND(-D9*$D$3,2)</f>
        <v>-44296</v>
      </c>
      <c r="E44" s="20">
        <f>ROUND(-E9*$D$3,2)</f>
        <v>-5228</v>
      </c>
      <c r="F44" s="20">
        <f aca="true" t="shared" si="18" ref="F44:N44">ROUND(-F9*$D$3,2)</f>
        <v>-38200</v>
      </c>
      <c r="G44" s="20">
        <f t="shared" si="18"/>
        <v>-66224</v>
      </c>
      <c r="H44" s="20">
        <f t="shared" si="18"/>
        <v>-52812</v>
      </c>
      <c r="I44" s="20">
        <f>ROUND(-I9*$D$3,2)</f>
        <v>-11544</v>
      </c>
      <c r="J44" s="20">
        <f>ROUND(-J9*$D$3,2)</f>
        <v>-42072</v>
      </c>
      <c r="K44" s="20">
        <f>ROUND(-K9*$D$3,2)</f>
        <v>-47168</v>
      </c>
      <c r="L44" s="20">
        <f>ROUND(-L9*$D$3,2)</f>
        <v>-41424</v>
      </c>
      <c r="M44" s="20">
        <f t="shared" si="18"/>
        <v>-20768</v>
      </c>
      <c r="N44" s="20">
        <f t="shared" si="18"/>
        <v>-10016</v>
      </c>
      <c r="O44" s="46">
        <f t="shared" si="17"/>
        <v>-494304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-1000</v>
      </c>
      <c r="F46" s="26">
        <f t="shared" si="20"/>
        <v>-1500</v>
      </c>
      <c r="G46" s="26">
        <f t="shared" si="20"/>
        <v>-500</v>
      </c>
      <c r="H46" s="26">
        <f t="shared" si="20"/>
        <v>-500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-1500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352763.73369924</v>
      </c>
      <c r="C61" s="29">
        <f t="shared" si="21"/>
        <v>244364.3806125</v>
      </c>
      <c r="D61" s="29">
        <f t="shared" si="21"/>
        <v>253525.16952645</v>
      </c>
      <c r="E61" s="29">
        <f t="shared" si="21"/>
        <v>54834.779555199995</v>
      </c>
      <c r="F61" s="29">
        <f t="shared" si="21"/>
        <v>261207.63555479998</v>
      </c>
      <c r="G61" s="29">
        <f t="shared" si="21"/>
        <v>281047.6372</v>
      </c>
      <c r="H61" s="29">
        <f t="shared" si="21"/>
        <v>229583.7267</v>
      </c>
      <c r="I61" s="29">
        <f t="shared" si="21"/>
        <v>50784.7371712</v>
      </c>
      <c r="J61" s="29">
        <f>+J36+J42</f>
        <v>332796.4630353999</v>
      </c>
      <c r="K61" s="29">
        <f>+K36+K42</f>
        <v>267577.358579</v>
      </c>
      <c r="L61" s="29">
        <f>+L36+L42</f>
        <v>355694.66767648</v>
      </c>
      <c r="M61" s="29">
        <f t="shared" si="21"/>
        <v>140618.01903788</v>
      </c>
      <c r="N61" s="29">
        <f t="shared" si="21"/>
        <v>65629.10822272</v>
      </c>
      <c r="O61" s="29">
        <f>SUM(B61:N61)</f>
        <v>2890427.41657087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352763.75</v>
      </c>
      <c r="C64" s="36">
        <f aca="true" t="shared" si="22" ref="C64:N64">SUM(C65:C78)</f>
        <v>244364.38</v>
      </c>
      <c r="D64" s="36">
        <f t="shared" si="22"/>
        <v>253525.17</v>
      </c>
      <c r="E64" s="36">
        <f t="shared" si="22"/>
        <v>54834.78</v>
      </c>
      <c r="F64" s="36">
        <f t="shared" si="22"/>
        <v>261207.63</v>
      </c>
      <c r="G64" s="36">
        <f t="shared" si="22"/>
        <v>281047.64</v>
      </c>
      <c r="H64" s="36">
        <f t="shared" si="22"/>
        <v>229583.72</v>
      </c>
      <c r="I64" s="36">
        <f t="shared" si="22"/>
        <v>50784.73</v>
      </c>
      <c r="J64" s="36">
        <f t="shared" si="22"/>
        <v>332796.46</v>
      </c>
      <c r="K64" s="36">
        <f t="shared" si="22"/>
        <v>267577.36</v>
      </c>
      <c r="L64" s="36">
        <f t="shared" si="22"/>
        <v>355694.66</v>
      </c>
      <c r="M64" s="36">
        <f t="shared" si="22"/>
        <v>140618.02</v>
      </c>
      <c r="N64" s="36">
        <f t="shared" si="22"/>
        <v>65629.1</v>
      </c>
      <c r="O64" s="29">
        <f>SUM(O65:O78)</f>
        <v>2890427.4000000004</v>
      </c>
    </row>
    <row r="65" spans="1:16" ht="18.75" customHeight="1">
      <c r="A65" s="17" t="s">
        <v>70</v>
      </c>
      <c r="B65" s="36">
        <v>67481.1</v>
      </c>
      <c r="C65" s="36">
        <v>70107.11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137588.21000000002</v>
      </c>
      <c r="P65"/>
    </row>
    <row r="66" spans="1:16" ht="18.75" customHeight="1">
      <c r="A66" s="17" t="s">
        <v>71</v>
      </c>
      <c r="B66" s="36">
        <v>285282.65</v>
      </c>
      <c r="C66" s="36">
        <v>174257.27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459539.92000000004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253525.17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253525.17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54834.78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54834.78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261207.63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261207.63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281047.64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281047.64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229583.72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229583.72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50784.73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50784.73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332796.46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332796.46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267577.36</v>
      </c>
      <c r="L74" s="35">
        <v>0</v>
      </c>
      <c r="M74" s="35">
        <v>0</v>
      </c>
      <c r="N74" s="35">
        <v>0</v>
      </c>
      <c r="O74" s="29">
        <f t="shared" si="23"/>
        <v>267577.36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355694.66</v>
      </c>
      <c r="M75" s="35">
        <v>0</v>
      </c>
      <c r="N75" s="61">
        <v>0</v>
      </c>
      <c r="O75" s="26">
        <f t="shared" si="23"/>
        <v>355694.66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140618.02</v>
      </c>
      <c r="N76" s="35">
        <v>0</v>
      </c>
      <c r="O76" s="29">
        <f t="shared" si="23"/>
        <v>140618.02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65629.1</v>
      </c>
      <c r="O77" s="26">
        <f t="shared" si="23"/>
        <v>65629.1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2.359891962421712</v>
      </c>
      <c r="C82" s="44">
        <v>2.5200535468422625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2.0570888567150516</v>
      </c>
      <c r="C83" s="44">
        <v>2.109113336354025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1.8767281720486033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2.7910585773471066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2.1908281557211735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1.7382647015385861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2.101973086211696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2.1546334797427655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2.0624987495217346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2.421517611289193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2.319304654289946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2.9174486212832926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2.5310371808050323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2018-02-23T19:17:55Z</dcterms:modified>
  <cp:category/>
  <cp:version/>
  <cp:contentType/>
  <cp:contentStatus/>
</cp:coreProperties>
</file>