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<sst xmlns="http://schemas.openxmlformats.org/spreadsheetml/2006/main" count="112" uniqueCount="110">
  <si>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</si>
  <si>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</si>
  <si>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</si>
  <si>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</si>
  <si>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</si>
  <si>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</si>
  <si>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</si>
  <si>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</si>
  <si>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</si>
  <si>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</si>
  <si>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</si>
  <si>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</si>
  <si>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</si>
  <si>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</si>
  <si>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</si>
  <si>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</si>
  <si>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</si>
  <si>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</si>
  <si>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</si>
  <si>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</si>
  <si>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</si>
  <si>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</si>
  <si>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</si>
  <si>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</si>
  <si>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</si>
  <si>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</si>
  <si>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</si>
  <si>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</si>
  <si>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</si>
  <si>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</si>
  <si>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</si>
  <si>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</si>
  <si>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</si>
  <si>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</si>
  <si>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</si>
  <si>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</si>
  <si>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</si>
  <si>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</si>
  <si>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</si>
  <si>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</si>
  <si>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</si>
  <si>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</si>
  <si>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</si>
  <si>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</si>
  <si>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</si>
  <si>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</si>
  <si>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</si>
  <si>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</si>
  <si>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</si>
  <si>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</si>
  <si>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</si>
  <si>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</si>
  <si>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</si>
  <si>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</si>
  <si>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</si>
  <si>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</si>
  <si>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</si>
  <si>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</si>
  <si>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</si>
  <si>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</si>
  <si>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</si>
  <si>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</si>
  <si>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</si>
  <si>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</si>
  <si>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</si>
  <si>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</si>
  <si>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</si>
  <si>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</si>
  <si>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</si>
  <si>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</si>
  <si>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</si>
  <si>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</si>
  <si>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</si>
  <si>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</si>
  <si>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</si>
  <si>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</si>
  <si>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</si>
  <si>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</si>
  <si>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</si>
  <si>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</si>
  <si>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</si>
  <si>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</si>
  <si>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</si>
  <si>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</si>
  <si>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</si>
  <si>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</si>
  <si>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</si>
  <si>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</si>
  <si>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</si>
  <si>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</si>
  <si>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</si>
  <si>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</si>
  <si>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</si>
  <si>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</si>
  <si>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</si>
  <si>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</si>
  <si>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</si>
  <si>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</si>
  <si>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</si>
  <si>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</si>
  <si>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</si>
  <si>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</si>
  <si>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</si>
  <si>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</si>
  <si>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</si>
  <si>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</si>
  <si>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</si>
  <si>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</si>
  <si>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</si>
  <si>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13/02/18 - VENCIMENTO 20/02/18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</si>
</sst>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202785</v>
      </c>
      <c r="C7" s="10">
        <f>C8+C20+C24</f>
        <v>137068</v>
      </c>
      <c r="D7" s="10">
        <f>D8+D20+D24</f>
        <v>163369</v>
      </c>
      <c r="E7" s="10">
        <f>E8+E20+E24</f>
        <v>21729</v>
      </c>
      <c r="F7" s="10">
        <f aca="true" t="shared" si="0" ref="F7:N7">F8+F20+F24</f>
        <v>144580</v>
      </c>
      <c r="G7" s="10">
        <f t="shared" si="0"/>
        <v>203548</v>
      </c>
      <c r="H7" s="10">
        <f>H8+H20+H24</f>
        <v>138159</v>
      </c>
      <c r="I7" s="10">
        <f>I8+I20+I24</f>
        <v>36118</v>
      </c>
      <c r="J7" s="10">
        <f>J8+J20+J24</f>
        <v>186839</v>
      </c>
      <c r="K7" s="10">
        <f>K8+K20+K24</f>
        <v>124882</v>
      </c>
      <c r="L7" s="10">
        <f>L8+L20+L24</f>
        <v>171457</v>
      </c>
      <c r="M7" s="10">
        <f t="shared" si="0"/>
        <v>55316</v>
      </c>
      <c r="N7" s="10">
        <f t="shared" si="0"/>
        <v>32468</v>
      </c>
      <c r="O7" s="10">
        <f>+O8+O20+O24</f>
        <v>1618318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99910</v>
      </c>
      <c r="C8" s="12">
        <f>+C9+C12+C16</f>
        <v>70870</v>
      </c>
      <c r="D8" s="12">
        <f>+D9+D12+D16</f>
        <v>88836</v>
      </c>
      <c r="E8" s="12">
        <f>+E9+E12+E16</f>
        <v>10800</v>
      </c>
      <c r="F8" s="12">
        <f aca="true" t="shared" si="1" ref="F8:N8">+F9+F12+F16</f>
        <v>74532</v>
      </c>
      <c r="G8" s="12">
        <f t="shared" si="1"/>
        <v>106700</v>
      </c>
      <c r="H8" s="12">
        <f>+H9+H12+H16</f>
        <v>72087</v>
      </c>
      <c r="I8" s="12">
        <f>+I9+I12+I16</f>
        <v>18656</v>
      </c>
      <c r="J8" s="12">
        <f>+J9+J12+J16</f>
        <v>97899</v>
      </c>
      <c r="K8" s="12">
        <f>+K9+K12+K16</f>
        <v>66649</v>
      </c>
      <c r="L8" s="12">
        <f>+L9+L12+L16</f>
        <v>85035</v>
      </c>
      <c r="M8" s="12">
        <f t="shared" si="1"/>
        <v>30511</v>
      </c>
      <c r="N8" s="12">
        <f t="shared" si="1"/>
        <v>18971</v>
      </c>
      <c r="O8" s="12">
        <f>SUM(B8:N8)</f>
        <v>841456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13358</v>
      </c>
      <c r="C9" s="14">
        <v>11653</v>
      </c>
      <c r="D9" s="14">
        <v>9457</v>
      </c>
      <c r="E9" s="14">
        <v>1226</v>
      </c>
      <c r="F9" s="14">
        <v>8476</v>
      </c>
      <c r="G9" s="14">
        <v>14120</v>
      </c>
      <c r="H9" s="14">
        <v>11883</v>
      </c>
      <c r="I9" s="14">
        <v>3013</v>
      </c>
      <c r="J9" s="14">
        <v>8735</v>
      </c>
      <c r="K9" s="14">
        <v>10058</v>
      </c>
      <c r="L9" s="14">
        <v>8833</v>
      </c>
      <c r="M9" s="14">
        <v>4153</v>
      </c>
      <c r="N9" s="14">
        <v>2395</v>
      </c>
      <c r="O9" s="12">
        <f aca="true" t="shared" si="2" ref="O9:O19">SUM(B9:N9)</f>
        <v>107360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13358</v>
      </c>
      <c r="C10" s="14">
        <f>+C9-C11</f>
        <v>11653</v>
      </c>
      <c r="D10" s="14">
        <f>+D9-D11</f>
        <v>9457</v>
      </c>
      <c r="E10" s="14">
        <f>+E9-E11</f>
        <v>1226</v>
      </c>
      <c r="F10" s="14">
        <f aca="true" t="shared" si="3" ref="F10:N10">+F9-F11</f>
        <v>8476</v>
      </c>
      <c r="G10" s="14">
        <f t="shared" si="3"/>
        <v>14120</v>
      </c>
      <c r="H10" s="14">
        <f>+H9-H11</f>
        <v>11883</v>
      </c>
      <c r="I10" s="14">
        <f>+I9-I11</f>
        <v>3013</v>
      </c>
      <c r="J10" s="14">
        <f>+J9-J11</f>
        <v>8735</v>
      </c>
      <c r="K10" s="14">
        <f>+K9-K11</f>
        <v>10058</v>
      </c>
      <c r="L10" s="14">
        <f>+L9-L11</f>
        <v>8833</v>
      </c>
      <c r="M10" s="14">
        <f t="shared" si="3"/>
        <v>4153</v>
      </c>
      <c r="N10" s="14">
        <f t="shared" si="3"/>
        <v>2395</v>
      </c>
      <c r="O10" s="12">
        <f t="shared" si="2"/>
        <v>107360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81328</v>
      </c>
      <c r="C12" s="14">
        <f>C13+C14+C15</f>
        <v>55969</v>
      </c>
      <c r="D12" s="14">
        <f>D13+D14+D15</f>
        <v>75550</v>
      </c>
      <c r="E12" s="14">
        <f>E13+E14+E15</f>
        <v>9059</v>
      </c>
      <c r="F12" s="14">
        <f aca="true" t="shared" si="4" ref="F12:N12">F13+F14+F15</f>
        <v>62494</v>
      </c>
      <c r="G12" s="14">
        <f t="shared" si="4"/>
        <v>87287</v>
      </c>
      <c r="H12" s="14">
        <f>H13+H14+H15</f>
        <v>57107</v>
      </c>
      <c r="I12" s="14">
        <f>I13+I14+I15</f>
        <v>14803</v>
      </c>
      <c r="J12" s="14">
        <f>J13+J14+J15</f>
        <v>83521</v>
      </c>
      <c r="K12" s="14">
        <f>K13+K14+K15</f>
        <v>53188</v>
      </c>
      <c r="L12" s="14">
        <f>L13+L14+L15</f>
        <v>71265</v>
      </c>
      <c r="M12" s="14">
        <f t="shared" si="4"/>
        <v>24881</v>
      </c>
      <c r="N12" s="14">
        <f t="shared" si="4"/>
        <v>15845</v>
      </c>
      <c r="O12" s="12">
        <f t="shared" si="2"/>
        <v>692297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36598</v>
      </c>
      <c r="C13" s="14">
        <v>26247</v>
      </c>
      <c r="D13" s="14">
        <v>34098</v>
      </c>
      <c r="E13" s="14">
        <v>4224</v>
      </c>
      <c r="F13" s="14">
        <v>28443</v>
      </c>
      <c r="G13" s="14">
        <v>40775</v>
      </c>
      <c r="H13" s="14">
        <v>26833</v>
      </c>
      <c r="I13" s="14">
        <v>6668</v>
      </c>
      <c r="J13" s="14">
        <v>39658</v>
      </c>
      <c r="K13" s="14">
        <v>23903</v>
      </c>
      <c r="L13" s="14">
        <v>31044</v>
      </c>
      <c r="M13" s="14">
        <v>10351</v>
      </c>
      <c r="N13" s="14">
        <v>6419</v>
      </c>
      <c r="O13" s="12">
        <f t="shared" si="2"/>
        <v>315261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43905</v>
      </c>
      <c r="C14" s="14">
        <v>28919</v>
      </c>
      <c r="D14" s="14">
        <v>40851</v>
      </c>
      <c r="E14" s="14">
        <v>4710</v>
      </c>
      <c r="F14" s="14">
        <v>33323</v>
      </c>
      <c r="G14" s="14">
        <v>45024</v>
      </c>
      <c r="H14" s="14">
        <v>29531</v>
      </c>
      <c r="I14" s="14">
        <v>7938</v>
      </c>
      <c r="J14" s="14">
        <v>43298</v>
      </c>
      <c r="K14" s="14">
        <v>28699</v>
      </c>
      <c r="L14" s="14">
        <v>39733</v>
      </c>
      <c r="M14" s="14">
        <v>14283</v>
      </c>
      <c r="N14" s="14">
        <v>9282</v>
      </c>
      <c r="O14" s="12">
        <f t="shared" si="2"/>
        <v>369496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825</v>
      </c>
      <c r="C15" s="14">
        <v>803</v>
      </c>
      <c r="D15" s="14">
        <v>601</v>
      </c>
      <c r="E15" s="14">
        <v>125</v>
      </c>
      <c r="F15" s="14">
        <v>728</v>
      </c>
      <c r="G15" s="14">
        <v>1488</v>
      </c>
      <c r="H15" s="14">
        <v>743</v>
      </c>
      <c r="I15" s="14">
        <v>197</v>
      </c>
      <c r="J15" s="14">
        <v>565</v>
      </c>
      <c r="K15" s="14">
        <v>586</v>
      </c>
      <c r="L15" s="14">
        <v>488</v>
      </c>
      <c r="M15" s="14">
        <v>247</v>
      </c>
      <c r="N15" s="14">
        <v>144</v>
      </c>
      <c r="O15" s="12">
        <f t="shared" si="2"/>
        <v>7540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5224</v>
      </c>
      <c r="C16" s="14">
        <f>C17+C18+C19</f>
        <v>3248</v>
      </c>
      <c r="D16" s="14">
        <f>D17+D18+D19</f>
        <v>3829</v>
      </c>
      <c r="E16" s="14">
        <f>E17+E18+E19</f>
        <v>515</v>
      </c>
      <c r="F16" s="14">
        <f aca="true" t="shared" si="5" ref="F16:N16">F17+F18+F19</f>
        <v>3562</v>
      </c>
      <c r="G16" s="14">
        <f t="shared" si="5"/>
        <v>5293</v>
      </c>
      <c r="H16" s="14">
        <f>H17+H18+H19</f>
        <v>3097</v>
      </c>
      <c r="I16" s="14">
        <f>I17+I18+I19</f>
        <v>840</v>
      </c>
      <c r="J16" s="14">
        <f>J17+J18+J19</f>
        <v>5643</v>
      </c>
      <c r="K16" s="14">
        <f>K17+K18+K19</f>
        <v>3403</v>
      </c>
      <c r="L16" s="14">
        <f>L17+L18+L19</f>
        <v>4937</v>
      </c>
      <c r="M16" s="14">
        <f t="shared" si="5"/>
        <v>1477</v>
      </c>
      <c r="N16" s="14">
        <f t="shared" si="5"/>
        <v>731</v>
      </c>
      <c r="O16" s="12">
        <f t="shared" si="2"/>
        <v>41799</v>
      </c>
    </row>
    <row r="17" spans="1:26" ht="18.75" customHeight="1">
      <c r="A17" s="15" t="s">
        <v>16</v>
      </c>
      <c r="B17" s="14">
        <v>5189</v>
      </c>
      <c r="C17" s="14">
        <v>3231</v>
      </c>
      <c r="D17" s="14">
        <v>3807</v>
      </c>
      <c r="E17" s="14">
        <v>511</v>
      </c>
      <c r="F17" s="14">
        <v>3535</v>
      </c>
      <c r="G17" s="14">
        <v>5267</v>
      </c>
      <c r="H17" s="14">
        <v>3087</v>
      </c>
      <c r="I17" s="14">
        <v>836</v>
      </c>
      <c r="J17" s="14">
        <v>5611</v>
      </c>
      <c r="K17" s="14">
        <v>3374</v>
      </c>
      <c r="L17" s="14">
        <v>4894</v>
      </c>
      <c r="M17" s="14">
        <v>1462</v>
      </c>
      <c r="N17" s="14">
        <v>724</v>
      </c>
      <c r="O17" s="12">
        <f t="shared" si="2"/>
        <v>41528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21</v>
      </c>
      <c r="C18" s="14">
        <v>16</v>
      </c>
      <c r="D18" s="14">
        <v>22</v>
      </c>
      <c r="E18" s="14">
        <v>4</v>
      </c>
      <c r="F18" s="14">
        <v>27</v>
      </c>
      <c r="G18" s="14">
        <v>19</v>
      </c>
      <c r="H18" s="14">
        <v>6</v>
      </c>
      <c r="I18" s="14">
        <v>4</v>
      </c>
      <c r="J18" s="14">
        <v>25</v>
      </c>
      <c r="K18" s="14">
        <v>24</v>
      </c>
      <c r="L18" s="14">
        <v>42</v>
      </c>
      <c r="M18" s="14">
        <v>13</v>
      </c>
      <c r="N18" s="14">
        <v>7</v>
      </c>
      <c r="O18" s="12">
        <f t="shared" si="2"/>
        <v>230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14</v>
      </c>
      <c r="C19" s="14">
        <v>1</v>
      </c>
      <c r="D19" s="14">
        <v>0</v>
      </c>
      <c r="E19" s="14">
        <v>0</v>
      </c>
      <c r="F19" s="14">
        <v>0</v>
      </c>
      <c r="G19" s="14">
        <v>7</v>
      </c>
      <c r="H19" s="14">
        <v>4</v>
      </c>
      <c r="I19" s="14">
        <v>0</v>
      </c>
      <c r="J19" s="14">
        <v>7</v>
      </c>
      <c r="K19" s="14">
        <v>5</v>
      </c>
      <c r="L19" s="14">
        <v>1</v>
      </c>
      <c r="M19" s="14">
        <v>2</v>
      </c>
      <c r="N19" s="14">
        <v>0</v>
      </c>
      <c r="O19" s="12">
        <f t="shared" si="2"/>
        <v>41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55648</v>
      </c>
      <c r="C20" s="18">
        <f>C21+C22+C23</f>
        <v>31804</v>
      </c>
      <c r="D20" s="18">
        <f>D21+D22+D23</f>
        <v>37203</v>
      </c>
      <c r="E20" s="18">
        <f>E21+E22+E23</f>
        <v>4930</v>
      </c>
      <c r="F20" s="18">
        <f aca="true" t="shared" si="6" ref="F20:N20">F21+F22+F23</f>
        <v>34342</v>
      </c>
      <c r="G20" s="18">
        <f t="shared" si="6"/>
        <v>45744</v>
      </c>
      <c r="H20" s="18">
        <f>H21+H22+H23</f>
        <v>34807</v>
      </c>
      <c r="I20" s="18">
        <f>I21+I22+I23</f>
        <v>9023</v>
      </c>
      <c r="J20" s="18">
        <f>J21+J22+J23</f>
        <v>52542</v>
      </c>
      <c r="K20" s="18">
        <f>K21+K22+K23</f>
        <v>30584</v>
      </c>
      <c r="L20" s="18">
        <f>L21+L22+L23</f>
        <v>55445</v>
      </c>
      <c r="M20" s="18">
        <f t="shared" si="6"/>
        <v>16409</v>
      </c>
      <c r="N20" s="18">
        <f t="shared" si="6"/>
        <v>8991</v>
      </c>
      <c r="O20" s="12">
        <f aca="true" t="shared" si="7" ref="O20:O26">SUM(B20:N20)</f>
        <v>417472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25423</v>
      </c>
      <c r="C21" s="14">
        <v>15739</v>
      </c>
      <c r="D21" s="14">
        <v>15496</v>
      </c>
      <c r="E21" s="14">
        <v>2292</v>
      </c>
      <c r="F21" s="14">
        <v>15543</v>
      </c>
      <c r="G21" s="14">
        <v>20371</v>
      </c>
      <c r="H21" s="14">
        <v>17111</v>
      </c>
      <c r="I21" s="14">
        <v>4354</v>
      </c>
      <c r="J21" s="14">
        <v>25113</v>
      </c>
      <c r="K21" s="14">
        <v>13804</v>
      </c>
      <c r="L21" s="14">
        <v>25077</v>
      </c>
      <c r="M21" s="14">
        <v>7422</v>
      </c>
      <c r="N21" s="14">
        <v>3968</v>
      </c>
      <c r="O21" s="12">
        <f t="shared" si="7"/>
        <v>191713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29813</v>
      </c>
      <c r="C22" s="14">
        <v>15788</v>
      </c>
      <c r="D22" s="14">
        <v>21517</v>
      </c>
      <c r="E22" s="14">
        <v>2586</v>
      </c>
      <c r="F22" s="14">
        <v>18529</v>
      </c>
      <c r="G22" s="14">
        <v>24952</v>
      </c>
      <c r="H22" s="14">
        <v>17448</v>
      </c>
      <c r="I22" s="14">
        <v>4585</v>
      </c>
      <c r="J22" s="14">
        <v>27189</v>
      </c>
      <c r="K22" s="14">
        <v>16533</v>
      </c>
      <c r="L22" s="14">
        <v>30081</v>
      </c>
      <c r="M22" s="14">
        <v>8858</v>
      </c>
      <c r="N22" s="14">
        <v>4971</v>
      </c>
      <c r="O22" s="12">
        <f t="shared" si="7"/>
        <v>222850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412</v>
      </c>
      <c r="C23" s="14">
        <v>277</v>
      </c>
      <c r="D23" s="14">
        <v>190</v>
      </c>
      <c r="E23" s="14">
        <v>52</v>
      </c>
      <c r="F23" s="14">
        <v>270</v>
      </c>
      <c r="G23" s="14">
        <v>421</v>
      </c>
      <c r="H23" s="14">
        <v>248</v>
      </c>
      <c r="I23" s="14">
        <v>84</v>
      </c>
      <c r="J23" s="14">
        <v>240</v>
      </c>
      <c r="K23" s="14">
        <v>247</v>
      </c>
      <c r="L23" s="14">
        <v>287</v>
      </c>
      <c r="M23" s="14">
        <v>129</v>
      </c>
      <c r="N23" s="14">
        <v>52</v>
      </c>
      <c r="O23" s="12">
        <f t="shared" si="7"/>
        <v>2909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47227</v>
      </c>
      <c r="C24" s="14">
        <f>C25+C26</f>
        <v>34394</v>
      </c>
      <c r="D24" s="14">
        <f>D25+D26</f>
        <v>37330</v>
      </c>
      <c r="E24" s="14">
        <f>E25+E26</f>
        <v>5999</v>
      </c>
      <c r="F24" s="14">
        <f aca="true" t="shared" si="8" ref="F24:N24">F25+F26</f>
        <v>35706</v>
      </c>
      <c r="G24" s="14">
        <f t="shared" si="8"/>
        <v>51104</v>
      </c>
      <c r="H24" s="14">
        <f>H25+H26</f>
        <v>31265</v>
      </c>
      <c r="I24" s="14">
        <f>I25+I26</f>
        <v>8439</v>
      </c>
      <c r="J24" s="14">
        <f>J25+J26</f>
        <v>36398</v>
      </c>
      <c r="K24" s="14">
        <f>K25+K26</f>
        <v>27649</v>
      </c>
      <c r="L24" s="14">
        <f>L25+L26</f>
        <v>30977</v>
      </c>
      <c r="M24" s="14">
        <f t="shared" si="8"/>
        <v>8396</v>
      </c>
      <c r="N24" s="14">
        <f t="shared" si="8"/>
        <v>4506</v>
      </c>
      <c r="O24" s="12">
        <f t="shared" si="7"/>
        <v>359390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32670</v>
      </c>
      <c r="C25" s="14">
        <v>25873</v>
      </c>
      <c r="D25" s="14">
        <v>28166</v>
      </c>
      <c r="E25" s="14">
        <v>4814</v>
      </c>
      <c r="F25" s="14">
        <v>27001</v>
      </c>
      <c r="G25" s="14">
        <v>40246</v>
      </c>
      <c r="H25" s="14">
        <v>24903</v>
      </c>
      <c r="I25" s="14">
        <v>6947</v>
      </c>
      <c r="J25" s="14">
        <v>26340</v>
      </c>
      <c r="K25" s="14">
        <v>20948</v>
      </c>
      <c r="L25" s="14">
        <v>22352</v>
      </c>
      <c r="M25" s="14">
        <v>6212</v>
      </c>
      <c r="N25" s="14">
        <v>3089</v>
      </c>
      <c r="O25" s="12">
        <f t="shared" si="7"/>
        <v>269561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14557</v>
      </c>
      <c r="C26" s="14">
        <v>8521</v>
      </c>
      <c r="D26" s="14">
        <v>9164</v>
      </c>
      <c r="E26" s="14">
        <v>1185</v>
      </c>
      <c r="F26" s="14">
        <v>8705</v>
      </c>
      <c r="G26" s="14">
        <v>10858</v>
      </c>
      <c r="H26" s="14">
        <v>6362</v>
      </c>
      <c r="I26" s="14">
        <v>1492</v>
      </c>
      <c r="J26" s="14">
        <v>10058</v>
      </c>
      <c r="K26" s="14">
        <v>6701</v>
      </c>
      <c r="L26" s="14">
        <v>8625</v>
      </c>
      <c r="M26" s="14">
        <v>2184</v>
      </c>
      <c r="N26" s="14">
        <v>1417</v>
      </c>
      <c r="O26" s="12">
        <f t="shared" si="7"/>
        <v>89829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431960.42070610006</v>
      </c>
      <c r="C36" s="60">
        <f aca="true" t="shared" si="11" ref="C36:N36">C37+C38+C39+C40</f>
        <v>307215.22657400003</v>
      </c>
      <c r="D36" s="60">
        <f t="shared" si="11"/>
        <v>316649.64601845</v>
      </c>
      <c r="E36" s="60">
        <f t="shared" si="11"/>
        <v>60651.31331359999</v>
      </c>
      <c r="F36" s="60">
        <f t="shared" si="11"/>
        <v>319446.841589</v>
      </c>
      <c r="G36" s="60">
        <f t="shared" si="11"/>
        <v>357834.12039999996</v>
      </c>
      <c r="H36" s="60">
        <f t="shared" si="11"/>
        <v>293825.8209</v>
      </c>
      <c r="I36" s="60">
        <f>I37+I38+I39+I40</f>
        <v>77683.7058236</v>
      </c>
      <c r="J36" s="60">
        <f>J37+J38+J39+J40</f>
        <v>389894.87840019993</v>
      </c>
      <c r="K36" s="60">
        <f>K37+K38+K39+K40</f>
        <v>305971.7934526</v>
      </c>
      <c r="L36" s="60">
        <f>L37+L38+L39+L40</f>
        <v>401689.70400032005</v>
      </c>
      <c r="M36" s="60">
        <f t="shared" si="11"/>
        <v>163701.32418188002</v>
      </c>
      <c r="N36" s="60">
        <f t="shared" si="11"/>
        <v>82115.61988607999</v>
      </c>
      <c r="O36" s="60">
        <f>O37+O38+O39+O40</f>
        <v>3508640.41524583</v>
      </c>
    </row>
    <row r="37" spans="1:15" ht="18.75" customHeight="1">
      <c r="A37" s="57" t="s">
        <v>50</v>
      </c>
      <c r="B37" s="54">
        <f aca="true" t="shared" si="12" ref="B37:N37">B29*B7</f>
        <v>425300.9805</v>
      </c>
      <c r="C37" s="54">
        <f t="shared" si="12"/>
        <v>301604.42720000003</v>
      </c>
      <c r="D37" s="54">
        <f t="shared" si="12"/>
        <v>305205.9658</v>
      </c>
      <c r="E37" s="54">
        <f t="shared" si="12"/>
        <v>60141.52619999999</v>
      </c>
      <c r="F37" s="54">
        <f t="shared" si="12"/>
        <v>315372.354</v>
      </c>
      <c r="G37" s="54">
        <f t="shared" si="12"/>
        <v>352117.6852</v>
      </c>
      <c r="H37" s="54">
        <f t="shared" si="12"/>
        <v>288849.0213</v>
      </c>
      <c r="I37" s="54">
        <f>I29*I7</f>
        <v>77231.11940000001</v>
      </c>
      <c r="J37" s="54">
        <f>J29*J7</f>
        <v>383767.306</v>
      </c>
      <c r="K37" s="54">
        <f>K29*K7</f>
        <v>301140.4548</v>
      </c>
      <c r="L37" s="54">
        <f>L29*L7</f>
        <v>396099.96140000003</v>
      </c>
      <c r="M37" s="54">
        <f t="shared" si="12"/>
        <v>160499.374</v>
      </c>
      <c r="N37" s="54">
        <f t="shared" si="12"/>
        <v>81634.2924</v>
      </c>
      <c r="O37" s="56">
        <f>SUM(B37:N37)</f>
        <v>3448964.4682</v>
      </c>
    </row>
    <row r="38" spans="1:15" ht="18.75" customHeight="1">
      <c r="A38" s="57" t="s">
        <v>51</v>
      </c>
      <c r="B38" s="54">
        <f aca="true" t="shared" si="13" ref="B38:N38">B30*B7</f>
        <v>-1256.1597939</v>
      </c>
      <c r="C38" s="54">
        <f t="shared" si="13"/>
        <v>-804.520626</v>
      </c>
      <c r="D38" s="54">
        <f t="shared" si="13"/>
        <v>-906.6897815499999</v>
      </c>
      <c r="E38" s="54">
        <f t="shared" si="13"/>
        <v>-136.4928864</v>
      </c>
      <c r="F38" s="54">
        <f t="shared" si="13"/>
        <v>-919.2324110000001</v>
      </c>
      <c r="G38" s="54">
        <f t="shared" si="13"/>
        <v>-1038.0948</v>
      </c>
      <c r="H38" s="54">
        <f t="shared" si="13"/>
        <v>-773.6904</v>
      </c>
      <c r="I38" s="54">
        <f>I30*I7</f>
        <v>-202.25357640000001</v>
      </c>
      <c r="J38" s="54">
        <f>J30*J7</f>
        <v>-1062.7775998</v>
      </c>
      <c r="K38" s="54">
        <f>K30*K7</f>
        <v>-794.9613474</v>
      </c>
      <c r="L38" s="54">
        <f>L30*L7</f>
        <v>-1071.64739968</v>
      </c>
      <c r="M38" s="54">
        <f t="shared" si="13"/>
        <v>-407.59981811999995</v>
      </c>
      <c r="N38" s="54">
        <f t="shared" si="13"/>
        <v>-237.71251392000002</v>
      </c>
      <c r="O38" s="25">
        <f>SUM(B38:N38)</f>
        <v>-9611.832954169999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4658.52</v>
      </c>
      <c r="C40" s="54">
        <v>4022.8</v>
      </c>
      <c r="D40" s="54">
        <v>10188.97</v>
      </c>
      <c r="E40" s="54">
        <v>0</v>
      </c>
      <c r="F40" s="54">
        <v>2832.32</v>
      </c>
      <c r="G40" s="54">
        <v>4092.37</v>
      </c>
      <c r="H40" s="54">
        <v>3507.77</v>
      </c>
      <c r="I40" s="54">
        <v>0</v>
      </c>
      <c r="J40" s="54">
        <v>4643.75</v>
      </c>
      <c r="K40" s="54">
        <v>3507.7</v>
      </c>
      <c r="L40" s="54">
        <v>4059.15</v>
      </c>
      <c r="M40" s="54">
        <v>2338.39</v>
      </c>
      <c r="N40" s="54">
        <v>0</v>
      </c>
      <c r="O40" s="56">
        <f>SUM(B40:N40)</f>
        <v>43851.74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-53432</v>
      </c>
      <c r="C42" s="25">
        <f aca="true" t="shared" si="15" ref="C42:N42">+C43+C46+C58+C59</f>
        <v>-46612</v>
      </c>
      <c r="D42" s="25">
        <f t="shared" si="15"/>
        <v>-38328</v>
      </c>
      <c r="E42" s="25">
        <f t="shared" si="15"/>
        <v>-5904</v>
      </c>
      <c r="F42" s="25">
        <f t="shared" si="15"/>
        <v>-35404</v>
      </c>
      <c r="G42" s="25">
        <f t="shared" si="15"/>
        <v>-56980</v>
      </c>
      <c r="H42" s="25">
        <f t="shared" si="15"/>
        <v>-48032</v>
      </c>
      <c r="I42" s="25">
        <f>+I43+I46+I58+I59</f>
        <v>-14052</v>
      </c>
      <c r="J42" s="25">
        <f>+J43+J46+J58+J59</f>
        <v>-34940</v>
      </c>
      <c r="K42" s="25">
        <f>+K43+K46+K58+K59</f>
        <v>-40232</v>
      </c>
      <c r="L42" s="25">
        <f>+L43+L46+L58+L59</f>
        <v>-35332</v>
      </c>
      <c r="M42" s="25">
        <f t="shared" si="15"/>
        <v>-16612</v>
      </c>
      <c r="N42" s="25">
        <f t="shared" si="15"/>
        <v>-9580</v>
      </c>
      <c r="O42" s="25">
        <f>+O43+O46+O58+O59</f>
        <v>-435440</v>
      </c>
    </row>
    <row r="43" spans="1:15" ht="18.75" customHeight="1">
      <c r="A43" s="17" t="s">
        <v>55</v>
      </c>
      <c r="B43" s="26">
        <f>B44+B45</f>
        <v>-53432</v>
      </c>
      <c r="C43" s="26">
        <f>C44+C45</f>
        <v>-46612</v>
      </c>
      <c r="D43" s="26">
        <f>D44+D45</f>
        <v>-37828</v>
      </c>
      <c r="E43" s="26">
        <f>E44+E45</f>
        <v>-4904</v>
      </c>
      <c r="F43" s="26">
        <f aca="true" t="shared" si="16" ref="F43:N43">F44+F45</f>
        <v>-33904</v>
      </c>
      <c r="G43" s="26">
        <f t="shared" si="16"/>
        <v>-56480</v>
      </c>
      <c r="H43" s="26">
        <f t="shared" si="16"/>
        <v>-47532</v>
      </c>
      <c r="I43" s="26">
        <f>I44+I45</f>
        <v>-12052</v>
      </c>
      <c r="J43" s="26">
        <f>J44+J45</f>
        <v>-34940</v>
      </c>
      <c r="K43" s="26">
        <f>K44+K45</f>
        <v>-40232</v>
      </c>
      <c r="L43" s="26">
        <f>L44+L45</f>
        <v>-35332</v>
      </c>
      <c r="M43" s="26">
        <f t="shared" si="16"/>
        <v>-16612</v>
      </c>
      <c r="N43" s="26">
        <f t="shared" si="16"/>
        <v>-9580</v>
      </c>
      <c r="O43" s="25">
        <f aca="true" t="shared" si="17" ref="O43:O59">SUM(B43:N43)</f>
        <v>-429440</v>
      </c>
    </row>
    <row r="44" spans="1:26" ht="18.75" customHeight="1">
      <c r="A44" s="13" t="s">
        <v>56</v>
      </c>
      <c r="B44" s="20">
        <f>ROUND(-B9*$D$3,2)</f>
        <v>-53432</v>
      </c>
      <c r="C44" s="20">
        <f>ROUND(-C9*$D$3,2)</f>
        <v>-46612</v>
      </c>
      <c r="D44" s="20">
        <f>ROUND(-D9*$D$3,2)</f>
        <v>-37828</v>
      </c>
      <c r="E44" s="20">
        <f>ROUND(-E9*$D$3,2)</f>
        <v>-4904</v>
      </c>
      <c r="F44" s="20">
        <f aca="true" t="shared" si="18" ref="F44:N44">ROUND(-F9*$D$3,2)</f>
        <v>-33904</v>
      </c>
      <c r="G44" s="20">
        <f t="shared" si="18"/>
        <v>-56480</v>
      </c>
      <c r="H44" s="20">
        <f t="shared" si="18"/>
        <v>-47532</v>
      </c>
      <c r="I44" s="20">
        <f>ROUND(-I9*$D$3,2)</f>
        <v>-12052</v>
      </c>
      <c r="J44" s="20">
        <f>ROUND(-J9*$D$3,2)</f>
        <v>-34940</v>
      </c>
      <c r="K44" s="20">
        <f>ROUND(-K9*$D$3,2)</f>
        <v>-40232</v>
      </c>
      <c r="L44" s="20">
        <f>ROUND(-L9*$D$3,2)</f>
        <v>-35332</v>
      </c>
      <c r="M44" s="20">
        <f t="shared" si="18"/>
        <v>-16612</v>
      </c>
      <c r="N44" s="20">
        <f t="shared" si="18"/>
        <v>-9580</v>
      </c>
      <c r="O44" s="46">
        <f t="shared" si="17"/>
        <v>-429440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-1000</v>
      </c>
      <c r="F46" s="26">
        <f t="shared" si="20"/>
        <v>-1500</v>
      </c>
      <c r="G46" s="26">
        <f t="shared" si="20"/>
        <v>-500</v>
      </c>
      <c r="H46" s="26">
        <f t="shared" si="20"/>
        <v>-500</v>
      </c>
      <c r="I46" s="26">
        <f t="shared" si="20"/>
        <v>-2000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-6000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-1000</v>
      </c>
      <c r="F49" s="24">
        <v>-1500</v>
      </c>
      <c r="G49" s="24">
        <v>-500</v>
      </c>
      <c r="H49" s="24">
        <v>-500</v>
      </c>
      <c r="I49" s="24">
        <v>-2000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-6000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378528.42070610006</v>
      </c>
      <c r="C61" s="29">
        <f t="shared" si="21"/>
        <v>260603.22657400003</v>
      </c>
      <c r="D61" s="29">
        <f t="shared" si="21"/>
        <v>278321.64601845</v>
      </c>
      <c r="E61" s="29">
        <f t="shared" si="21"/>
        <v>54747.31331359999</v>
      </c>
      <c r="F61" s="29">
        <f t="shared" si="21"/>
        <v>284042.841589</v>
      </c>
      <c r="G61" s="29">
        <f t="shared" si="21"/>
        <v>300854.12039999996</v>
      </c>
      <c r="H61" s="29">
        <f t="shared" si="21"/>
        <v>245793.8209</v>
      </c>
      <c r="I61" s="29">
        <f t="shared" si="21"/>
        <v>63631.7058236</v>
      </c>
      <c r="J61" s="29">
        <f>+J36+J42</f>
        <v>354954.87840019993</v>
      </c>
      <c r="K61" s="29">
        <f>+K36+K42</f>
        <v>265739.7934526</v>
      </c>
      <c r="L61" s="29">
        <f>+L36+L42</f>
        <v>366357.70400032005</v>
      </c>
      <c r="M61" s="29">
        <f t="shared" si="21"/>
        <v>147089.32418188002</v>
      </c>
      <c r="N61" s="29">
        <f t="shared" si="21"/>
        <v>72535.61988607999</v>
      </c>
      <c r="O61" s="29">
        <f>SUM(B61:N61)</f>
        <v>3073200.415245829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378528.42000000004</v>
      </c>
      <c r="C64" s="36">
        <f aca="true" t="shared" si="22" ref="C64:N64">SUM(C65:C78)</f>
        <v>260603.22000000003</v>
      </c>
      <c r="D64" s="36">
        <f t="shared" si="22"/>
        <v>278321.65</v>
      </c>
      <c r="E64" s="36">
        <f t="shared" si="22"/>
        <v>54747.32</v>
      </c>
      <c r="F64" s="36">
        <f t="shared" si="22"/>
        <v>284042.84</v>
      </c>
      <c r="G64" s="36">
        <f t="shared" si="22"/>
        <v>300854.13</v>
      </c>
      <c r="H64" s="36">
        <f t="shared" si="22"/>
        <v>245793.82</v>
      </c>
      <c r="I64" s="36">
        <f t="shared" si="22"/>
        <v>63631.71</v>
      </c>
      <c r="J64" s="36">
        <f t="shared" si="22"/>
        <v>354954.88</v>
      </c>
      <c r="K64" s="36">
        <f t="shared" si="22"/>
        <v>265739.79</v>
      </c>
      <c r="L64" s="36">
        <f t="shared" si="22"/>
        <v>366357.7</v>
      </c>
      <c r="M64" s="36">
        <f t="shared" si="22"/>
        <v>147089.32</v>
      </c>
      <c r="N64" s="36">
        <f t="shared" si="22"/>
        <v>72535.62</v>
      </c>
      <c r="O64" s="29">
        <f>SUM(O65:O78)</f>
        <v>3073200.4200000004</v>
      </c>
    </row>
    <row r="65" spans="1:16" ht="18.75" customHeight="1">
      <c r="A65" s="17" t="s">
        <v>70</v>
      </c>
      <c r="B65" s="36">
        <v>72432.96</v>
      </c>
      <c r="C65" s="36">
        <v>79897.77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152330.73</v>
      </c>
      <c r="P65"/>
    </row>
    <row r="66" spans="1:16" ht="18.75" customHeight="1">
      <c r="A66" s="17" t="s">
        <v>71</v>
      </c>
      <c r="B66" s="36">
        <v>306095.46</v>
      </c>
      <c r="C66" s="36">
        <v>180705.45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486800.91000000003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278321.65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278321.65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54747.32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54747.32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284042.84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284042.84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300854.13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300854.13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245793.82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245793.82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63631.71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63631.71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354954.88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354954.88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265739.79</v>
      </c>
      <c r="L74" s="35">
        <v>0</v>
      </c>
      <c r="M74" s="35">
        <v>0</v>
      </c>
      <c r="N74" s="35">
        <v>0</v>
      </c>
      <c r="O74" s="29">
        <f t="shared" si="23"/>
        <v>265739.79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366357.7</v>
      </c>
      <c r="M75" s="35">
        <v>0</v>
      </c>
      <c r="N75" s="61">
        <v>0</v>
      </c>
      <c r="O75" s="26">
        <f t="shared" si="23"/>
        <v>366357.7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147089.32</v>
      </c>
      <c r="N76" s="35">
        <v>0</v>
      </c>
      <c r="O76" s="29">
        <f t="shared" si="23"/>
        <v>147089.32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72535.62</v>
      </c>
      <c r="O77" s="26">
        <f t="shared" si="23"/>
        <v>72535.62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2.3591435690136704</v>
      </c>
      <c r="C82" s="44">
        <v>2.4902418579530106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2.0563822480298635</v>
      </c>
      <c r="C83" s="44">
        <v>2.108986297207061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1.8758802221868898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2.791261140116894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2.189891558922396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1.73787878240022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2.101332891089252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2.150830772013954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2.06194171666622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2.4219991147851574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2.31912697644494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2.9171113996290403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2.5291246730959713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2018-02-21T19:29:22Z</dcterms:modified>
  <cp:category/>
  <cp:version/>
  <cp:contentType/>
  <cp:contentStatus/>
</cp:coreProperties>
</file>