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<sst xmlns="http://schemas.openxmlformats.org/spreadsheetml/2006/main" count="112" uniqueCount="110">
  <si>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</si>
  <si>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</si>
  <si>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</si>
  <si>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</si>
  <si>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</si>
  <si>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</si>
  <si>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</si>
  <si>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</si>
  <si>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</si>
  <si>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</si>
  <si>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</si>
  <si>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</si>
  <si>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</si>
  <si>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</si>
  <si>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</si>
  <si>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</si>
  <si>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</si>
  <si>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</si>
  <si>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</si>
  <si>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</si>
  <si>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</si>
  <si>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</si>
  <si>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</si>
  <si>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</si>
  <si>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</si>
  <si>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</si>
  <si>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</si>
  <si>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</si>
  <si>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</si>
  <si>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</si>
  <si>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</si>
  <si>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</si>
  <si>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</si>
  <si>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</si>
  <si>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</si>
  <si>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</si>
  <si>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</si>
  <si>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</si>
  <si>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</si>
  <si>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</si>
  <si>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</si>
  <si>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</si>
  <si>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</si>
  <si>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</si>
  <si>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</si>
  <si>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</si>
  <si>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</si>
  <si>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</si>
  <si>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</si>
  <si>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</si>
  <si>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</si>
  <si>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</si>
  <si>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</si>
  <si>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</si>
  <si>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</si>
  <si>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</si>
  <si>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</si>
  <si>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</si>
  <si>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</si>
  <si>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</si>
  <si>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</si>
  <si>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</si>
  <si>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</si>
  <si>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</si>
  <si>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</si>
  <si>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</si>
  <si>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</si>
  <si>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</si>
  <si>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</si>
  <si>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</si>
  <si>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</si>
  <si>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</si>
  <si>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</si>
  <si>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</si>
  <si>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</si>
  <si>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</si>
  <si>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</si>
  <si>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</si>
  <si>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</si>
  <si>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</si>
  <si>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</si>
  <si>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</si>
  <si>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</si>
  <si>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</si>
  <si>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</si>
  <si>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</si>
  <si>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</si>
  <si>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</si>
  <si>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</si>
  <si>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</si>
  <si>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</si>
  <si>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</si>
  <si>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</si>
  <si>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</si>
  <si>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</si>
  <si>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</si>
  <si>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</si>
  <si>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</si>
  <si>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</si>
  <si>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</si>
  <si>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</si>
  <si>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</si>
  <si>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</si>
  <si>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</si>
  <si>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</si>
  <si>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</si>
  <si>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</si>
  <si>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</si>
  <si>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</si>
  <si>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11/02/18 - VENCIMENTO 20/02/18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</si>
</sst>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209813</v>
      </c>
      <c r="C7" s="10">
        <f>C8+C20+C24</f>
        <v>137305</v>
      </c>
      <c r="D7" s="10">
        <f>D8+D20+D24</f>
        <v>157509</v>
      </c>
      <c r="E7" s="10">
        <f>E8+E20+E24</f>
        <v>21609</v>
      </c>
      <c r="F7" s="10">
        <f aca="true" t="shared" si="0" ref="F7:N7">F8+F20+F24</f>
        <v>143159</v>
      </c>
      <c r="G7" s="10">
        <f t="shared" si="0"/>
        <v>197372</v>
      </c>
      <c r="H7" s="10">
        <f>H8+H20+H24</f>
        <v>131799</v>
      </c>
      <c r="I7" s="10">
        <f>I8+I20+I24</f>
        <v>29507</v>
      </c>
      <c r="J7" s="10">
        <f>J8+J20+J24</f>
        <v>183463</v>
      </c>
      <c r="K7" s="10">
        <f>K8+K20+K24</f>
        <v>129486</v>
      </c>
      <c r="L7" s="10">
        <f>L8+L20+L24</f>
        <v>170659</v>
      </c>
      <c r="M7" s="10">
        <f t="shared" si="0"/>
        <v>50019</v>
      </c>
      <c r="N7" s="10">
        <f t="shared" si="0"/>
        <v>29019</v>
      </c>
      <c r="O7" s="10">
        <f>+O8+O20+O24</f>
        <v>1590719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102838</v>
      </c>
      <c r="C8" s="12">
        <f>+C9+C12+C16</f>
        <v>70759</v>
      </c>
      <c r="D8" s="12">
        <f>+D9+D12+D16</f>
        <v>83961</v>
      </c>
      <c r="E8" s="12">
        <f>+E9+E12+E16</f>
        <v>10513</v>
      </c>
      <c r="F8" s="12">
        <f aca="true" t="shared" si="1" ref="F8:N8">+F9+F12+F16</f>
        <v>71857</v>
      </c>
      <c r="G8" s="12">
        <f t="shared" si="1"/>
        <v>103210</v>
      </c>
      <c r="H8" s="12">
        <f>+H9+H12+H16</f>
        <v>67937</v>
      </c>
      <c r="I8" s="12">
        <f>+I9+I12+I16</f>
        <v>15236</v>
      </c>
      <c r="J8" s="12">
        <f>+J9+J12+J16</f>
        <v>93866</v>
      </c>
      <c r="K8" s="12">
        <f>+K9+K12+K16</f>
        <v>67529</v>
      </c>
      <c r="L8" s="12">
        <f>+L9+L12+L16</f>
        <v>83844</v>
      </c>
      <c r="M8" s="12">
        <f t="shared" si="1"/>
        <v>27423</v>
      </c>
      <c r="N8" s="12">
        <f t="shared" si="1"/>
        <v>16917</v>
      </c>
      <c r="O8" s="12">
        <f>SUM(B8:N8)</f>
        <v>815890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16654</v>
      </c>
      <c r="C9" s="14">
        <v>14569</v>
      </c>
      <c r="D9" s="14">
        <v>11223</v>
      </c>
      <c r="E9" s="14">
        <v>1381</v>
      </c>
      <c r="F9" s="14">
        <v>10299</v>
      </c>
      <c r="G9" s="14">
        <v>16634</v>
      </c>
      <c r="H9" s="14">
        <v>13238</v>
      </c>
      <c r="I9" s="14">
        <v>2962</v>
      </c>
      <c r="J9" s="14">
        <v>10295</v>
      </c>
      <c r="K9" s="14">
        <v>11648</v>
      </c>
      <c r="L9" s="14">
        <v>10408</v>
      </c>
      <c r="M9" s="14">
        <v>4573</v>
      </c>
      <c r="N9" s="14">
        <v>2638</v>
      </c>
      <c r="O9" s="12">
        <f aca="true" t="shared" si="2" ref="O9:O19">SUM(B9:N9)</f>
        <v>126522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16654</v>
      </c>
      <c r="C10" s="14">
        <f>+C9-C11</f>
        <v>14569</v>
      </c>
      <c r="D10" s="14">
        <f>+D9-D11</f>
        <v>11223</v>
      </c>
      <c r="E10" s="14">
        <f>+E9-E11</f>
        <v>1381</v>
      </c>
      <c r="F10" s="14">
        <f aca="true" t="shared" si="3" ref="F10:N10">+F9-F11</f>
        <v>10299</v>
      </c>
      <c r="G10" s="14">
        <f t="shared" si="3"/>
        <v>16634</v>
      </c>
      <c r="H10" s="14">
        <f>+H9-H11</f>
        <v>13238</v>
      </c>
      <c r="I10" s="14">
        <f>+I9-I11</f>
        <v>2962</v>
      </c>
      <c r="J10" s="14">
        <f>+J9-J11</f>
        <v>10295</v>
      </c>
      <c r="K10" s="14">
        <f>+K9-K11</f>
        <v>11648</v>
      </c>
      <c r="L10" s="14">
        <f>+L9-L11</f>
        <v>10408</v>
      </c>
      <c r="M10" s="14">
        <f t="shared" si="3"/>
        <v>4573</v>
      </c>
      <c r="N10" s="14">
        <f t="shared" si="3"/>
        <v>2638</v>
      </c>
      <c r="O10" s="12">
        <f t="shared" si="2"/>
        <v>126522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81083</v>
      </c>
      <c r="C12" s="14">
        <f>C13+C14+C15</f>
        <v>52888</v>
      </c>
      <c r="D12" s="14">
        <f>D13+D14+D15</f>
        <v>68931</v>
      </c>
      <c r="E12" s="14">
        <f>E13+E14+E15</f>
        <v>8597</v>
      </c>
      <c r="F12" s="14">
        <f aca="true" t="shared" si="4" ref="F12:N12">F13+F14+F15</f>
        <v>58072</v>
      </c>
      <c r="G12" s="14">
        <f t="shared" si="4"/>
        <v>81446</v>
      </c>
      <c r="H12" s="14">
        <f>H13+H14+H15</f>
        <v>51701</v>
      </c>
      <c r="I12" s="14">
        <f>I13+I14+I15</f>
        <v>11605</v>
      </c>
      <c r="J12" s="14">
        <f>J13+J14+J15</f>
        <v>78233</v>
      </c>
      <c r="K12" s="14">
        <f>K13+K14+K15</f>
        <v>52518</v>
      </c>
      <c r="L12" s="14">
        <f>L13+L14+L15</f>
        <v>68419</v>
      </c>
      <c r="M12" s="14">
        <f t="shared" si="4"/>
        <v>21622</v>
      </c>
      <c r="N12" s="14">
        <f t="shared" si="4"/>
        <v>13625</v>
      </c>
      <c r="O12" s="12">
        <f t="shared" si="2"/>
        <v>648740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39377</v>
      </c>
      <c r="C13" s="14">
        <v>26684</v>
      </c>
      <c r="D13" s="14">
        <v>32796</v>
      </c>
      <c r="E13" s="14">
        <v>4179</v>
      </c>
      <c r="F13" s="14">
        <v>28297</v>
      </c>
      <c r="G13" s="14">
        <v>39535</v>
      </c>
      <c r="H13" s="14">
        <v>25653</v>
      </c>
      <c r="I13" s="14">
        <v>5671</v>
      </c>
      <c r="J13" s="14">
        <v>38608</v>
      </c>
      <c r="K13" s="14">
        <v>24777</v>
      </c>
      <c r="L13" s="14">
        <v>31118</v>
      </c>
      <c r="M13" s="14">
        <v>9402</v>
      </c>
      <c r="N13" s="14">
        <v>5688</v>
      </c>
      <c r="O13" s="12">
        <f t="shared" si="2"/>
        <v>311785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40774</v>
      </c>
      <c r="C14" s="14">
        <v>25359</v>
      </c>
      <c r="D14" s="14">
        <v>35521</v>
      </c>
      <c r="E14" s="14">
        <v>4297</v>
      </c>
      <c r="F14" s="14">
        <v>29105</v>
      </c>
      <c r="G14" s="14">
        <v>40452</v>
      </c>
      <c r="H14" s="14">
        <v>25343</v>
      </c>
      <c r="I14" s="14">
        <v>5747</v>
      </c>
      <c r="J14" s="14">
        <v>39057</v>
      </c>
      <c r="K14" s="14">
        <v>27041</v>
      </c>
      <c r="L14" s="14">
        <v>36829</v>
      </c>
      <c r="M14" s="14">
        <v>11979</v>
      </c>
      <c r="N14" s="14">
        <v>7824</v>
      </c>
      <c r="O14" s="12">
        <f t="shared" si="2"/>
        <v>329328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932</v>
      </c>
      <c r="C15" s="14">
        <v>845</v>
      </c>
      <c r="D15" s="14">
        <v>614</v>
      </c>
      <c r="E15" s="14">
        <v>121</v>
      </c>
      <c r="F15" s="14">
        <v>670</v>
      </c>
      <c r="G15" s="14">
        <v>1459</v>
      </c>
      <c r="H15" s="14">
        <v>705</v>
      </c>
      <c r="I15" s="14">
        <v>187</v>
      </c>
      <c r="J15" s="14">
        <v>568</v>
      </c>
      <c r="K15" s="14">
        <v>700</v>
      </c>
      <c r="L15" s="14">
        <v>472</v>
      </c>
      <c r="M15" s="14">
        <v>241</v>
      </c>
      <c r="N15" s="14">
        <v>113</v>
      </c>
      <c r="O15" s="12">
        <f t="shared" si="2"/>
        <v>7627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5101</v>
      </c>
      <c r="C16" s="14">
        <f>C17+C18+C19</f>
        <v>3302</v>
      </c>
      <c r="D16" s="14">
        <f>D17+D18+D19</f>
        <v>3807</v>
      </c>
      <c r="E16" s="14">
        <f>E17+E18+E19</f>
        <v>535</v>
      </c>
      <c r="F16" s="14">
        <f aca="true" t="shared" si="5" ref="F16:N16">F17+F18+F19</f>
        <v>3486</v>
      </c>
      <c r="G16" s="14">
        <f t="shared" si="5"/>
        <v>5130</v>
      </c>
      <c r="H16" s="14">
        <f>H17+H18+H19</f>
        <v>2998</v>
      </c>
      <c r="I16" s="14">
        <f>I17+I18+I19</f>
        <v>669</v>
      </c>
      <c r="J16" s="14">
        <f>J17+J18+J19</f>
        <v>5338</v>
      </c>
      <c r="K16" s="14">
        <f>K17+K18+K19</f>
        <v>3363</v>
      </c>
      <c r="L16" s="14">
        <f>L17+L18+L19</f>
        <v>5017</v>
      </c>
      <c r="M16" s="14">
        <f t="shared" si="5"/>
        <v>1228</v>
      </c>
      <c r="N16" s="14">
        <f t="shared" si="5"/>
        <v>654</v>
      </c>
      <c r="O16" s="12">
        <f t="shared" si="2"/>
        <v>40628</v>
      </c>
    </row>
    <row r="17" spans="1:26" ht="18.75" customHeight="1">
      <c r="A17" s="15" t="s">
        <v>16</v>
      </c>
      <c r="B17" s="14">
        <v>5065</v>
      </c>
      <c r="C17" s="14">
        <v>3291</v>
      </c>
      <c r="D17" s="14">
        <v>3793</v>
      </c>
      <c r="E17" s="14">
        <v>534</v>
      </c>
      <c r="F17" s="14">
        <v>3460</v>
      </c>
      <c r="G17" s="14">
        <v>5104</v>
      </c>
      <c r="H17" s="14">
        <v>2987</v>
      </c>
      <c r="I17" s="14">
        <v>665</v>
      </c>
      <c r="J17" s="14">
        <v>5319</v>
      </c>
      <c r="K17" s="14">
        <v>3337</v>
      </c>
      <c r="L17" s="14">
        <v>4986</v>
      </c>
      <c r="M17" s="14">
        <v>1218</v>
      </c>
      <c r="N17" s="14">
        <v>647</v>
      </c>
      <c r="O17" s="12">
        <f t="shared" si="2"/>
        <v>40406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25</v>
      </c>
      <c r="C18" s="14">
        <v>10</v>
      </c>
      <c r="D18" s="14">
        <v>14</v>
      </c>
      <c r="E18" s="14">
        <v>1</v>
      </c>
      <c r="F18" s="14">
        <v>23</v>
      </c>
      <c r="G18" s="14">
        <v>14</v>
      </c>
      <c r="H18" s="14">
        <v>7</v>
      </c>
      <c r="I18" s="14">
        <v>0</v>
      </c>
      <c r="J18" s="14">
        <v>14</v>
      </c>
      <c r="K18" s="14">
        <v>23</v>
      </c>
      <c r="L18" s="14">
        <v>29</v>
      </c>
      <c r="M18" s="14">
        <v>8</v>
      </c>
      <c r="N18" s="14">
        <v>7</v>
      </c>
      <c r="O18" s="12">
        <f t="shared" si="2"/>
        <v>175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1</v>
      </c>
      <c r="D19" s="14">
        <v>0</v>
      </c>
      <c r="E19" s="14">
        <v>0</v>
      </c>
      <c r="F19" s="14">
        <v>3</v>
      </c>
      <c r="G19" s="14">
        <v>12</v>
      </c>
      <c r="H19" s="14">
        <v>4</v>
      </c>
      <c r="I19" s="14">
        <v>4</v>
      </c>
      <c r="J19" s="14">
        <v>5</v>
      </c>
      <c r="K19" s="14">
        <v>3</v>
      </c>
      <c r="L19" s="14">
        <v>2</v>
      </c>
      <c r="M19" s="14">
        <v>2</v>
      </c>
      <c r="N19" s="14">
        <v>0</v>
      </c>
      <c r="O19" s="12">
        <f t="shared" si="2"/>
        <v>47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57392</v>
      </c>
      <c r="C20" s="18">
        <f>C21+C22+C23</f>
        <v>31068</v>
      </c>
      <c r="D20" s="18">
        <f>D21+D22+D23</f>
        <v>35271</v>
      </c>
      <c r="E20" s="18">
        <f>E21+E22+E23</f>
        <v>4869</v>
      </c>
      <c r="F20" s="18">
        <f aca="true" t="shared" si="6" ref="F20:N20">F21+F22+F23</f>
        <v>33285</v>
      </c>
      <c r="G20" s="18">
        <f t="shared" si="6"/>
        <v>42385</v>
      </c>
      <c r="H20" s="18">
        <f>H21+H22+H23</f>
        <v>31135</v>
      </c>
      <c r="I20" s="18">
        <f>I21+I22+I23</f>
        <v>6962</v>
      </c>
      <c r="J20" s="18">
        <f>J21+J22+J23</f>
        <v>52221</v>
      </c>
      <c r="K20" s="18">
        <f>K21+K22+K23</f>
        <v>31145</v>
      </c>
      <c r="L20" s="18">
        <f>L21+L22+L23</f>
        <v>54736</v>
      </c>
      <c r="M20" s="18">
        <f t="shared" si="6"/>
        <v>14314</v>
      </c>
      <c r="N20" s="18">
        <f t="shared" si="6"/>
        <v>7794</v>
      </c>
      <c r="O20" s="12">
        <f aca="true" t="shared" si="7" ref="O20:O26">SUM(B20:N20)</f>
        <v>402577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31477</v>
      </c>
      <c r="C21" s="14">
        <v>18374</v>
      </c>
      <c r="D21" s="14">
        <v>18055</v>
      </c>
      <c r="E21" s="14">
        <v>2562</v>
      </c>
      <c r="F21" s="14">
        <v>18483</v>
      </c>
      <c r="G21" s="14">
        <v>22912</v>
      </c>
      <c r="H21" s="14">
        <v>18128</v>
      </c>
      <c r="I21" s="14">
        <v>4013</v>
      </c>
      <c r="J21" s="14">
        <v>29154</v>
      </c>
      <c r="K21" s="14">
        <v>16781</v>
      </c>
      <c r="L21" s="14">
        <v>27771</v>
      </c>
      <c r="M21" s="14">
        <v>7350</v>
      </c>
      <c r="N21" s="14">
        <v>3867</v>
      </c>
      <c r="O21" s="12">
        <f t="shared" si="7"/>
        <v>218927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25512</v>
      </c>
      <c r="C22" s="14">
        <v>12429</v>
      </c>
      <c r="D22" s="14">
        <v>17029</v>
      </c>
      <c r="E22" s="14">
        <v>2259</v>
      </c>
      <c r="F22" s="14">
        <v>14558</v>
      </c>
      <c r="G22" s="14">
        <v>19035</v>
      </c>
      <c r="H22" s="14">
        <v>12779</v>
      </c>
      <c r="I22" s="14">
        <v>2901</v>
      </c>
      <c r="J22" s="14">
        <v>22805</v>
      </c>
      <c r="K22" s="14">
        <v>14114</v>
      </c>
      <c r="L22" s="14">
        <v>26691</v>
      </c>
      <c r="M22" s="14">
        <v>6862</v>
      </c>
      <c r="N22" s="14">
        <v>3874</v>
      </c>
      <c r="O22" s="12">
        <f t="shared" si="7"/>
        <v>180848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403</v>
      </c>
      <c r="C23" s="14">
        <v>265</v>
      </c>
      <c r="D23" s="14">
        <v>187</v>
      </c>
      <c r="E23" s="14">
        <v>48</v>
      </c>
      <c r="F23" s="14">
        <v>244</v>
      </c>
      <c r="G23" s="14">
        <v>438</v>
      </c>
      <c r="H23" s="14">
        <v>228</v>
      </c>
      <c r="I23" s="14">
        <v>48</v>
      </c>
      <c r="J23" s="14">
        <v>262</v>
      </c>
      <c r="K23" s="14">
        <v>250</v>
      </c>
      <c r="L23" s="14">
        <v>274</v>
      </c>
      <c r="M23" s="14">
        <v>102</v>
      </c>
      <c r="N23" s="14">
        <v>53</v>
      </c>
      <c r="O23" s="12">
        <f t="shared" si="7"/>
        <v>2802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49583</v>
      </c>
      <c r="C24" s="14">
        <f>C25+C26</f>
        <v>35478</v>
      </c>
      <c r="D24" s="14">
        <f>D25+D26</f>
        <v>38277</v>
      </c>
      <c r="E24" s="14">
        <f>E25+E26</f>
        <v>6227</v>
      </c>
      <c r="F24" s="14">
        <f aca="true" t="shared" si="8" ref="F24:N24">F25+F26</f>
        <v>38017</v>
      </c>
      <c r="G24" s="14">
        <f t="shared" si="8"/>
        <v>51777</v>
      </c>
      <c r="H24" s="14">
        <f>H25+H26</f>
        <v>32727</v>
      </c>
      <c r="I24" s="14">
        <f>I25+I26</f>
        <v>7309</v>
      </c>
      <c r="J24" s="14">
        <f>J25+J26</f>
        <v>37376</v>
      </c>
      <c r="K24" s="14">
        <f>K25+K26</f>
        <v>30812</v>
      </c>
      <c r="L24" s="14">
        <f>L25+L26</f>
        <v>32079</v>
      </c>
      <c r="M24" s="14">
        <f t="shared" si="8"/>
        <v>8282</v>
      </c>
      <c r="N24" s="14">
        <f t="shared" si="8"/>
        <v>4308</v>
      </c>
      <c r="O24" s="12">
        <f t="shared" si="7"/>
        <v>372252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34843</v>
      </c>
      <c r="C25" s="14">
        <v>27121</v>
      </c>
      <c r="D25" s="14">
        <v>30005</v>
      </c>
      <c r="E25" s="14">
        <v>5030</v>
      </c>
      <c r="F25" s="14">
        <v>29811</v>
      </c>
      <c r="G25" s="14">
        <v>41760</v>
      </c>
      <c r="H25" s="14">
        <v>26946</v>
      </c>
      <c r="I25" s="14">
        <v>6178</v>
      </c>
      <c r="J25" s="14">
        <v>27873</v>
      </c>
      <c r="K25" s="14">
        <v>24139</v>
      </c>
      <c r="L25" s="14">
        <v>24218</v>
      </c>
      <c r="M25" s="14">
        <v>6323</v>
      </c>
      <c r="N25" s="14">
        <v>2990</v>
      </c>
      <c r="O25" s="12">
        <f t="shared" si="7"/>
        <v>287237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14740</v>
      </c>
      <c r="C26" s="14">
        <v>8357</v>
      </c>
      <c r="D26" s="14">
        <v>8272</v>
      </c>
      <c r="E26" s="14">
        <v>1197</v>
      </c>
      <c r="F26" s="14">
        <v>8206</v>
      </c>
      <c r="G26" s="14">
        <v>10017</v>
      </c>
      <c r="H26" s="14">
        <v>5781</v>
      </c>
      <c r="I26" s="14">
        <v>1131</v>
      </c>
      <c r="J26" s="14">
        <v>9503</v>
      </c>
      <c r="K26" s="14">
        <v>6673</v>
      </c>
      <c r="L26" s="14">
        <v>7861</v>
      </c>
      <c r="M26" s="14">
        <v>1959</v>
      </c>
      <c r="N26" s="14">
        <v>1318</v>
      </c>
      <c r="O26" s="12">
        <f t="shared" si="7"/>
        <v>85015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446656.70987898007</v>
      </c>
      <c r="C36" s="60">
        <f aca="true" t="shared" si="11" ref="C36:N36">C37+C38+C39+C40</f>
        <v>307735.33030250005</v>
      </c>
      <c r="D36" s="60">
        <f t="shared" si="11"/>
        <v>305734.51672545</v>
      </c>
      <c r="E36" s="60">
        <f t="shared" si="11"/>
        <v>60319.93110559999</v>
      </c>
      <c r="F36" s="60">
        <f t="shared" si="11"/>
        <v>316356.24893595005</v>
      </c>
      <c r="G36" s="60">
        <f t="shared" si="11"/>
        <v>347181.7556</v>
      </c>
      <c r="H36" s="60">
        <f t="shared" si="11"/>
        <v>280564.5849</v>
      </c>
      <c r="I36" s="60">
        <f>I37+I38+I39+I40</f>
        <v>63584.424801400004</v>
      </c>
      <c r="J36" s="60">
        <f>J37+J38+J39+J40</f>
        <v>382979.77776339994</v>
      </c>
      <c r="K36" s="60">
        <f>K37+K38+K39+K40</f>
        <v>317044.57136979996</v>
      </c>
      <c r="L36" s="60">
        <f>L37+L38+L39+L40</f>
        <v>399851.15209184005</v>
      </c>
      <c r="M36" s="60">
        <f t="shared" si="11"/>
        <v>148371.10999717002</v>
      </c>
      <c r="N36" s="60">
        <f t="shared" si="11"/>
        <v>73469.05083263999</v>
      </c>
      <c r="O36" s="60">
        <f>O37+O38+O39+O40</f>
        <v>3449849.1643047305</v>
      </c>
    </row>
    <row r="37" spans="1:15" ht="18.75" customHeight="1">
      <c r="A37" s="57" t="s">
        <v>50</v>
      </c>
      <c r="B37" s="54">
        <f aca="true" t="shared" si="12" ref="B37:N37">B29*B7</f>
        <v>440040.80490000005</v>
      </c>
      <c r="C37" s="54">
        <f t="shared" si="12"/>
        <v>302125.922</v>
      </c>
      <c r="D37" s="54">
        <f t="shared" si="12"/>
        <v>294258.3138</v>
      </c>
      <c r="E37" s="54">
        <f t="shared" si="12"/>
        <v>59809.390199999994</v>
      </c>
      <c r="F37" s="54">
        <f t="shared" si="12"/>
        <v>312272.7267</v>
      </c>
      <c r="G37" s="54">
        <f t="shared" si="12"/>
        <v>341433.8228</v>
      </c>
      <c r="H37" s="54">
        <f t="shared" si="12"/>
        <v>275552.1693</v>
      </c>
      <c r="I37" s="54">
        <f>I29*I7</f>
        <v>63094.818100000004</v>
      </c>
      <c r="J37" s="54">
        <f>J29*J7</f>
        <v>376833.002</v>
      </c>
      <c r="K37" s="54">
        <f>K29*K7</f>
        <v>312242.5404</v>
      </c>
      <c r="L37" s="54">
        <f>L29*L7</f>
        <v>394256.4218</v>
      </c>
      <c r="M37" s="54">
        <f t="shared" si="12"/>
        <v>145130.1285</v>
      </c>
      <c r="N37" s="54">
        <f t="shared" si="12"/>
        <v>72962.4717</v>
      </c>
      <c r="O37" s="56">
        <f>SUM(B37:N37)</f>
        <v>3390012.5322000002</v>
      </c>
    </row>
    <row r="38" spans="1:15" ht="18.75" customHeight="1">
      <c r="A38" s="57" t="s">
        <v>51</v>
      </c>
      <c r="B38" s="54">
        <f aca="true" t="shared" si="13" ref="B38:N38">B30*B7</f>
        <v>-1299.69502102</v>
      </c>
      <c r="C38" s="54">
        <f t="shared" si="13"/>
        <v>-805.9116975</v>
      </c>
      <c r="D38" s="54">
        <f t="shared" si="13"/>
        <v>-874.1670745499999</v>
      </c>
      <c r="E38" s="54">
        <f t="shared" si="13"/>
        <v>-135.7390944</v>
      </c>
      <c r="F38" s="54">
        <f t="shared" si="13"/>
        <v>-910.19776405</v>
      </c>
      <c r="G38" s="54">
        <f t="shared" si="13"/>
        <v>-1006.5972</v>
      </c>
      <c r="H38" s="54">
        <f t="shared" si="13"/>
        <v>-738.0744</v>
      </c>
      <c r="I38" s="54">
        <f>I30*I7</f>
        <v>-165.2332986</v>
      </c>
      <c r="J38" s="54">
        <f>J30*J7</f>
        <v>-1043.5742366</v>
      </c>
      <c r="K38" s="54">
        <f>K30*K7</f>
        <v>-824.2690302</v>
      </c>
      <c r="L38" s="54">
        <f>L30*L7</f>
        <v>-1066.65970816</v>
      </c>
      <c r="M38" s="54">
        <f t="shared" si="13"/>
        <v>-368.56850283</v>
      </c>
      <c r="N38" s="54">
        <f t="shared" si="13"/>
        <v>-212.46086736</v>
      </c>
      <c r="O38" s="25">
        <f>SUM(B38:N38)</f>
        <v>-9451.147895269998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2832.32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43851.74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-66616</v>
      </c>
      <c r="C42" s="25">
        <f aca="true" t="shared" si="15" ref="C42:N42">+C43+C46+C58+C59</f>
        <v>-58276</v>
      </c>
      <c r="D42" s="25">
        <f t="shared" si="15"/>
        <v>-45392</v>
      </c>
      <c r="E42" s="25">
        <f t="shared" si="15"/>
        <v>-6524</v>
      </c>
      <c r="F42" s="25">
        <f t="shared" si="15"/>
        <v>-42696</v>
      </c>
      <c r="G42" s="25">
        <f t="shared" si="15"/>
        <v>-67036</v>
      </c>
      <c r="H42" s="25">
        <f t="shared" si="15"/>
        <v>-53452</v>
      </c>
      <c r="I42" s="25">
        <f>+I43+I46+I58+I59</f>
        <v>-13848</v>
      </c>
      <c r="J42" s="25">
        <f>+J43+J46+J58+J59</f>
        <v>-41180</v>
      </c>
      <c r="K42" s="25">
        <f>+K43+K46+K58+K59</f>
        <v>-46592</v>
      </c>
      <c r="L42" s="25">
        <f>+L43+L46+L58+L59</f>
        <v>-41632</v>
      </c>
      <c r="M42" s="25">
        <f t="shared" si="15"/>
        <v>-18292</v>
      </c>
      <c r="N42" s="25">
        <f t="shared" si="15"/>
        <v>-10552</v>
      </c>
      <c r="O42" s="25">
        <f>+O43+O46+O58+O59</f>
        <v>-512088</v>
      </c>
    </row>
    <row r="43" spans="1:15" ht="18.75" customHeight="1">
      <c r="A43" s="17" t="s">
        <v>55</v>
      </c>
      <c r="B43" s="26">
        <f>B44+B45</f>
        <v>-66616</v>
      </c>
      <c r="C43" s="26">
        <f>C44+C45</f>
        <v>-58276</v>
      </c>
      <c r="D43" s="26">
        <f>D44+D45</f>
        <v>-44892</v>
      </c>
      <c r="E43" s="26">
        <f>E44+E45</f>
        <v>-5524</v>
      </c>
      <c r="F43" s="26">
        <f aca="true" t="shared" si="16" ref="F43:N43">F44+F45</f>
        <v>-41196</v>
      </c>
      <c r="G43" s="26">
        <f t="shared" si="16"/>
        <v>-66536</v>
      </c>
      <c r="H43" s="26">
        <f t="shared" si="16"/>
        <v>-52952</v>
      </c>
      <c r="I43" s="26">
        <f>I44+I45</f>
        <v>-11848</v>
      </c>
      <c r="J43" s="26">
        <f>J44+J45</f>
        <v>-41180</v>
      </c>
      <c r="K43" s="26">
        <f>K44+K45</f>
        <v>-46592</v>
      </c>
      <c r="L43" s="26">
        <f>L44+L45</f>
        <v>-41632</v>
      </c>
      <c r="M43" s="26">
        <f t="shared" si="16"/>
        <v>-18292</v>
      </c>
      <c r="N43" s="26">
        <f t="shared" si="16"/>
        <v>-10552</v>
      </c>
      <c r="O43" s="25">
        <f aca="true" t="shared" si="17" ref="O43:O59">SUM(B43:N43)</f>
        <v>-506088</v>
      </c>
    </row>
    <row r="44" spans="1:26" ht="18.75" customHeight="1">
      <c r="A44" s="13" t="s">
        <v>56</v>
      </c>
      <c r="B44" s="20">
        <f>ROUND(-B9*$D$3,2)</f>
        <v>-66616</v>
      </c>
      <c r="C44" s="20">
        <f>ROUND(-C9*$D$3,2)</f>
        <v>-58276</v>
      </c>
      <c r="D44" s="20">
        <f>ROUND(-D9*$D$3,2)</f>
        <v>-44892</v>
      </c>
      <c r="E44" s="20">
        <f>ROUND(-E9*$D$3,2)</f>
        <v>-5524</v>
      </c>
      <c r="F44" s="20">
        <f aca="true" t="shared" si="18" ref="F44:N44">ROUND(-F9*$D$3,2)</f>
        <v>-41196</v>
      </c>
      <c r="G44" s="20">
        <f t="shared" si="18"/>
        <v>-66536</v>
      </c>
      <c r="H44" s="20">
        <f t="shared" si="18"/>
        <v>-52952</v>
      </c>
      <c r="I44" s="20">
        <f>ROUND(-I9*$D$3,2)</f>
        <v>-11848</v>
      </c>
      <c r="J44" s="20">
        <f>ROUND(-J9*$D$3,2)</f>
        <v>-41180</v>
      </c>
      <c r="K44" s="20">
        <f>ROUND(-K9*$D$3,2)</f>
        <v>-46592</v>
      </c>
      <c r="L44" s="20">
        <f>ROUND(-L9*$D$3,2)</f>
        <v>-41632</v>
      </c>
      <c r="M44" s="20">
        <f t="shared" si="18"/>
        <v>-18292</v>
      </c>
      <c r="N44" s="20">
        <f t="shared" si="18"/>
        <v>-10552</v>
      </c>
      <c r="O44" s="46">
        <f t="shared" si="17"/>
        <v>-506088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-1500</v>
      </c>
      <c r="G46" s="26">
        <f t="shared" si="20"/>
        <v>-500</v>
      </c>
      <c r="H46" s="26">
        <f t="shared" si="20"/>
        <v>-500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-1500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380040.70987898007</v>
      </c>
      <c r="C61" s="29">
        <f t="shared" si="21"/>
        <v>249459.33030250005</v>
      </c>
      <c r="D61" s="29">
        <f t="shared" si="21"/>
        <v>260342.51672545</v>
      </c>
      <c r="E61" s="29">
        <f t="shared" si="21"/>
        <v>53795.93110559999</v>
      </c>
      <c r="F61" s="29">
        <f t="shared" si="21"/>
        <v>273660.24893595005</v>
      </c>
      <c r="G61" s="29">
        <f t="shared" si="21"/>
        <v>280145.7556</v>
      </c>
      <c r="H61" s="29">
        <f t="shared" si="21"/>
        <v>227112.58490000002</v>
      </c>
      <c r="I61" s="29">
        <f t="shared" si="21"/>
        <v>49736.424801400004</v>
      </c>
      <c r="J61" s="29">
        <f>+J36+J42</f>
        <v>341799.77776339994</v>
      </c>
      <c r="K61" s="29">
        <f>+K36+K42</f>
        <v>270452.57136979996</v>
      </c>
      <c r="L61" s="29">
        <f>+L36+L42</f>
        <v>358219.15209184005</v>
      </c>
      <c r="M61" s="29">
        <f t="shared" si="21"/>
        <v>130079.10999717002</v>
      </c>
      <c r="N61" s="29">
        <f t="shared" si="21"/>
        <v>62917.05083263999</v>
      </c>
      <c r="O61" s="29">
        <f>SUM(B61:N61)</f>
        <v>2937761.16430473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380040.71</v>
      </c>
      <c r="C64" s="36">
        <f aca="true" t="shared" si="22" ref="C64:N64">SUM(C65:C78)</f>
        <v>249459.34000000003</v>
      </c>
      <c r="D64" s="36">
        <f t="shared" si="22"/>
        <v>260342.51</v>
      </c>
      <c r="E64" s="36">
        <f t="shared" si="22"/>
        <v>53795.93</v>
      </c>
      <c r="F64" s="36">
        <f t="shared" si="22"/>
        <v>273660.25</v>
      </c>
      <c r="G64" s="36">
        <f t="shared" si="22"/>
        <v>280145.75</v>
      </c>
      <c r="H64" s="36">
        <f t="shared" si="22"/>
        <v>227112.59</v>
      </c>
      <c r="I64" s="36">
        <f t="shared" si="22"/>
        <v>49736.43</v>
      </c>
      <c r="J64" s="36">
        <f t="shared" si="22"/>
        <v>341799.79</v>
      </c>
      <c r="K64" s="36">
        <f t="shared" si="22"/>
        <v>270452.57</v>
      </c>
      <c r="L64" s="36">
        <f t="shared" si="22"/>
        <v>358219.15</v>
      </c>
      <c r="M64" s="36">
        <f t="shared" si="22"/>
        <v>130079.11</v>
      </c>
      <c r="N64" s="36">
        <f t="shared" si="22"/>
        <v>62917.05</v>
      </c>
      <c r="O64" s="29">
        <f>SUM(O65:O78)</f>
        <v>2937761.1799999997</v>
      </c>
    </row>
    <row r="65" spans="1:16" ht="18.75" customHeight="1">
      <c r="A65" s="17" t="s">
        <v>70</v>
      </c>
      <c r="B65" s="36">
        <v>71059.39</v>
      </c>
      <c r="C65" s="36">
        <v>72608.86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143668.25</v>
      </c>
      <c r="P65"/>
    </row>
    <row r="66" spans="1:16" ht="18.75" customHeight="1">
      <c r="A66" s="17" t="s">
        <v>71</v>
      </c>
      <c r="B66" s="36">
        <v>308981.32</v>
      </c>
      <c r="C66" s="36">
        <v>176850.48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485831.80000000005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260342.51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260342.51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53795.93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53795.93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273660.25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273660.25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280145.75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280145.75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227112.59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227112.59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49736.43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49736.43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341799.79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341799.79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270452.57</v>
      </c>
      <c r="L74" s="35">
        <v>0</v>
      </c>
      <c r="M74" s="35">
        <v>0</v>
      </c>
      <c r="N74" s="35">
        <v>0</v>
      </c>
      <c r="O74" s="29">
        <f t="shared" si="23"/>
        <v>270452.57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358219.15</v>
      </c>
      <c r="M75" s="35">
        <v>0</v>
      </c>
      <c r="N75" s="61">
        <v>0</v>
      </c>
      <c r="O75" s="26">
        <f t="shared" si="23"/>
        <v>358219.15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130079.11</v>
      </c>
      <c r="N76" s="35">
        <v>0</v>
      </c>
      <c r="O76" s="29">
        <f t="shared" si="23"/>
        <v>130079.11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62917.05</v>
      </c>
      <c r="O77" s="26">
        <f t="shared" si="23"/>
        <v>62917.05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2.3710382503173992</v>
      </c>
      <c r="C82" s="44">
        <v>2.5119027003979526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2.055730746146501</v>
      </c>
      <c r="C83" s="44">
        <v>2.108629571603427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1.8763724404665767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2.7914263087417277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2.190039948141228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1.7382880327503394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2.1021162140835665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2.1548929000372796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2.0621925279942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2.4213959143830217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2.3191979449770597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2.9195449728537155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2.5317568087335878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2018-02-20T20:57:28Z</dcterms:modified>
  <cp:category/>
  <cp:version/>
  <cp:contentType/>
  <cp:contentStatus/>
</cp:coreProperties>
</file>