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<sst xmlns="http://schemas.openxmlformats.org/spreadsheetml/2006/main" count="112" uniqueCount="110">
  <si>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</si>
  <si>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</si>
  <si>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</si>
  <si>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</si>
  <si>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</si>
  <si>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</si>
  <si>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</si>
  <si>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</si>
  <si>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</si>
  <si>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</si>
  <si>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</si>
  <si>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</si>
  <si>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</si>
  <si>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</si>
  <si>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</si>
  <si>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</si>
  <si>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</si>
  <si>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</si>
  <si>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</si>
  <si>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</si>
  <si>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</si>
  <si>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</si>
  <si>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</si>
  <si>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</si>
  <si>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</si>
  <si>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</si>
  <si>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</si>
  <si>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</si>
  <si>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</si>
  <si>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</si>
  <si>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</si>
  <si>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</si>
  <si>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</si>
  <si>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</si>
  <si>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</si>
  <si>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</si>
  <si>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</si>
  <si>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</si>
  <si>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</si>
  <si>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</si>
  <si>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</si>
  <si>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</si>
  <si>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</si>
  <si>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</si>
  <si>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</si>
  <si>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</si>
  <si>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</si>
  <si>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</si>
  <si>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</si>
  <si>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</si>
  <si>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</si>
  <si>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</si>
  <si>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</si>
  <si>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</si>
  <si>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</si>
  <si>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</si>
  <si>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</si>
  <si>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</si>
  <si>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</si>
  <si>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</si>
  <si>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</si>
  <si>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</si>
  <si>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</si>
  <si>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</si>
  <si>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</si>
  <si>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</si>
  <si>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</si>
  <si>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</si>
  <si>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</si>
  <si>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</si>
  <si>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</si>
  <si>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</si>
  <si>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</si>
  <si>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</si>
  <si>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</si>
  <si>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</si>
  <si>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</si>
  <si>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</si>
  <si>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</si>
  <si>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</si>
  <si>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</si>
  <si>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</si>
  <si>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</si>
  <si>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</si>
  <si>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</si>
  <si>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</si>
  <si>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</si>
  <si>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</si>
  <si>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</si>
  <si>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</si>
  <si>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</si>
  <si>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</si>
  <si>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</si>
  <si>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</si>
  <si>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</si>
  <si>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</si>
  <si>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</si>
  <si>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</si>
  <si>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</si>
  <si>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</si>
  <si>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</si>
  <si>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</si>
  <si>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</si>
  <si>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</si>
  <si>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</si>
  <si>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</si>
  <si>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</si>
  <si>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</si>
  <si>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</si>
  <si>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05/02/18 - VENCIMENTO 14/02/18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</si>
</sst>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492196</v>
      </c>
      <c r="C7" s="10">
        <f>C8+C20+C24</f>
        <v>361084</v>
      </c>
      <c r="D7" s="10">
        <f>D8+D20+D24</f>
        <v>353485</v>
      </c>
      <c r="E7" s="10">
        <f>E8+E20+E24</f>
        <v>55184</v>
      </c>
      <c r="F7" s="10">
        <f aca="true" t="shared" si="0" ref="F7:N7">F8+F20+F24</f>
        <v>318581</v>
      </c>
      <c r="G7" s="10">
        <f t="shared" si="0"/>
        <v>491830</v>
      </c>
      <c r="H7" s="10">
        <f>H8+H20+H24</f>
        <v>350317</v>
      </c>
      <c r="I7" s="10">
        <f>I8+I20+I24</f>
        <v>101653</v>
      </c>
      <c r="J7" s="10">
        <f>J8+J20+J24</f>
        <v>408999</v>
      </c>
      <c r="K7" s="10">
        <f>K8+K20+K24</f>
        <v>300914</v>
      </c>
      <c r="L7" s="10">
        <f>L8+L20+L24</f>
        <v>360048</v>
      </c>
      <c r="M7" s="10">
        <f t="shared" si="0"/>
        <v>145693</v>
      </c>
      <c r="N7" s="10">
        <f t="shared" si="0"/>
        <v>90833</v>
      </c>
      <c r="O7" s="10">
        <f>+O8+O20+O24</f>
        <v>3830817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238096</v>
      </c>
      <c r="C8" s="12">
        <f>+C9+C12+C16</f>
        <v>185064</v>
      </c>
      <c r="D8" s="12">
        <f>+D9+D12+D16</f>
        <v>196176</v>
      </c>
      <c r="E8" s="12">
        <f>+E9+E12+E16</f>
        <v>27666</v>
      </c>
      <c r="F8" s="12">
        <f aca="true" t="shared" si="1" ref="F8:N8">+F9+F12+F16</f>
        <v>164286</v>
      </c>
      <c r="G8" s="12">
        <f t="shared" si="1"/>
        <v>257636</v>
      </c>
      <c r="H8" s="12">
        <f>+H9+H12+H16</f>
        <v>175933</v>
      </c>
      <c r="I8" s="12">
        <f>+I9+I12+I16</f>
        <v>52223</v>
      </c>
      <c r="J8" s="12">
        <f>+J9+J12+J16</f>
        <v>215421</v>
      </c>
      <c r="K8" s="12">
        <f>+K9+K12+K16</f>
        <v>156315</v>
      </c>
      <c r="L8" s="12">
        <f>+L9+L12+L16</f>
        <v>175181</v>
      </c>
      <c r="M8" s="12">
        <f t="shared" si="1"/>
        <v>80093</v>
      </c>
      <c r="N8" s="12">
        <f t="shared" si="1"/>
        <v>51932</v>
      </c>
      <c r="O8" s="12">
        <f>SUM(B8:N8)</f>
        <v>1976022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26561</v>
      </c>
      <c r="C9" s="14">
        <v>26396</v>
      </c>
      <c r="D9" s="14">
        <v>17125</v>
      </c>
      <c r="E9" s="14">
        <v>2550</v>
      </c>
      <c r="F9" s="14">
        <v>15821</v>
      </c>
      <c r="G9" s="14">
        <v>27874</v>
      </c>
      <c r="H9" s="14">
        <v>24037</v>
      </c>
      <c r="I9" s="14">
        <v>7297</v>
      </c>
      <c r="J9" s="14">
        <v>16429</v>
      </c>
      <c r="K9" s="14">
        <v>20831</v>
      </c>
      <c r="L9" s="14">
        <v>16721</v>
      </c>
      <c r="M9" s="14">
        <v>10271</v>
      </c>
      <c r="N9" s="14">
        <v>7196</v>
      </c>
      <c r="O9" s="12">
        <f aca="true" t="shared" si="2" ref="O9:O19">SUM(B9:N9)</f>
        <v>219109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26561</v>
      </c>
      <c r="C10" s="14">
        <f>+C9-C11</f>
        <v>26396</v>
      </c>
      <c r="D10" s="14">
        <f>+D9-D11</f>
        <v>17125</v>
      </c>
      <c r="E10" s="14">
        <f>+E9-E11</f>
        <v>2550</v>
      </c>
      <c r="F10" s="14">
        <f aca="true" t="shared" si="3" ref="F10:N10">+F9-F11</f>
        <v>15821</v>
      </c>
      <c r="G10" s="14">
        <f t="shared" si="3"/>
        <v>27874</v>
      </c>
      <c r="H10" s="14">
        <f>+H9-H11</f>
        <v>24037</v>
      </c>
      <c r="I10" s="14">
        <f>+I9-I11</f>
        <v>7297</v>
      </c>
      <c r="J10" s="14">
        <f>+J9-J11</f>
        <v>16429</v>
      </c>
      <c r="K10" s="14">
        <f>+K9-K11</f>
        <v>20831</v>
      </c>
      <c r="L10" s="14">
        <f>+L9-L11</f>
        <v>16721</v>
      </c>
      <c r="M10" s="14">
        <f t="shared" si="3"/>
        <v>10271</v>
      </c>
      <c r="N10" s="14">
        <f t="shared" si="3"/>
        <v>7196</v>
      </c>
      <c r="O10" s="12">
        <f t="shared" si="2"/>
        <v>219109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201186</v>
      </c>
      <c r="C12" s="14">
        <f>C13+C14+C15</f>
        <v>151168</v>
      </c>
      <c r="D12" s="14">
        <f>D13+D14+D15</f>
        <v>171413</v>
      </c>
      <c r="E12" s="14">
        <f>E13+E14+E15</f>
        <v>23987</v>
      </c>
      <c r="F12" s="14">
        <f aca="true" t="shared" si="4" ref="F12:N12">F13+F14+F15</f>
        <v>141372</v>
      </c>
      <c r="G12" s="14">
        <f t="shared" si="4"/>
        <v>217685</v>
      </c>
      <c r="H12" s="14">
        <f>H13+H14+H15</f>
        <v>144814</v>
      </c>
      <c r="I12" s="14">
        <f>I13+I14+I15</f>
        <v>42761</v>
      </c>
      <c r="J12" s="14">
        <f>J13+J14+J15</f>
        <v>188577</v>
      </c>
      <c r="K12" s="14">
        <f>K13+K14+K15</f>
        <v>128884</v>
      </c>
      <c r="L12" s="14">
        <f>L13+L14+L15</f>
        <v>149976</v>
      </c>
      <c r="M12" s="14">
        <f t="shared" si="4"/>
        <v>66587</v>
      </c>
      <c r="N12" s="14">
        <f t="shared" si="4"/>
        <v>43019</v>
      </c>
      <c r="O12" s="12">
        <f t="shared" si="2"/>
        <v>1671429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102711</v>
      </c>
      <c r="C13" s="14">
        <v>78549</v>
      </c>
      <c r="D13" s="14">
        <v>83336</v>
      </c>
      <c r="E13" s="14">
        <v>12271</v>
      </c>
      <c r="F13" s="14">
        <v>69572</v>
      </c>
      <c r="G13" s="14">
        <v>108774</v>
      </c>
      <c r="H13" s="14">
        <v>76033</v>
      </c>
      <c r="I13" s="14">
        <v>22626</v>
      </c>
      <c r="J13" s="14">
        <v>99311</v>
      </c>
      <c r="K13" s="14">
        <v>65122</v>
      </c>
      <c r="L13" s="14">
        <v>76673</v>
      </c>
      <c r="M13" s="14">
        <v>33377</v>
      </c>
      <c r="N13" s="14">
        <v>20748</v>
      </c>
      <c r="O13" s="12">
        <f t="shared" si="2"/>
        <v>849103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96214</v>
      </c>
      <c r="C14" s="14">
        <v>70028</v>
      </c>
      <c r="D14" s="14">
        <v>86586</v>
      </c>
      <c r="E14" s="14">
        <v>11338</v>
      </c>
      <c r="F14" s="14">
        <v>69826</v>
      </c>
      <c r="G14" s="14">
        <v>104636</v>
      </c>
      <c r="H14" s="14">
        <v>66693</v>
      </c>
      <c r="I14" s="14">
        <v>19484</v>
      </c>
      <c r="J14" s="14">
        <v>87844</v>
      </c>
      <c r="K14" s="14">
        <v>62105</v>
      </c>
      <c r="L14" s="14">
        <v>71960</v>
      </c>
      <c r="M14" s="14">
        <v>32300</v>
      </c>
      <c r="N14" s="14">
        <v>21828</v>
      </c>
      <c r="O14" s="12">
        <f t="shared" si="2"/>
        <v>800842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2261</v>
      </c>
      <c r="C15" s="14">
        <v>2591</v>
      </c>
      <c r="D15" s="14">
        <v>1491</v>
      </c>
      <c r="E15" s="14">
        <v>378</v>
      </c>
      <c r="F15" s="14">
        <v>1974</v>
      </c>
      <c r="G15" s="14">
        <v>4275</v>
      </c>
      <c r="H15" s="14">
        <v>2088</v>
      </c>
      <c r="I15" s="14">
        <v>651</v>
      </c>
      <c r="J15" s="14">
        <v>1422</v>
      </c>
      <c r="K15" s="14">
        <v>1657</v>
      </c>
      <c r="L15" s="14">
        <v>1343</v>
      </c>
      <c r="M15" s="14">
        <v>910</v>
      </c>
      <c r="N15" s="14">
        <v>443</v>
      </c>
      <c r="O15" s="12">
        <f t="shared" si="2"/>
        <v>21484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10349</v>
      </c>
      <c r="C16" s="14">
        <f>C17+C18+C19</f>
        <v>7500</v>
      </c>
      <c r="D16" s="14">
        <f>D17+D18+D19</f>
        <v>7638</v>
      </c>
      <c r="E16" s="14">
        <f>E17+E18+E19</f>
        <v>1129</v>
      </c>
      <c r="F16" s="14">
        <f aca="true" t="shared" si="5" ref="F16:N16">F17+F18+F19</f>
        <v>7093</v>
      </c>
      <c r="G16" s="14">
        <f t="shared" si="5"/>
        <v>12077</v>
      </c>
      <c r="H16" s="14">
        <f>H17+H18+H19</f>
        <v>7082</v>
      </c>
      <c r="I16" s="14">
        <f>I17+I18+I19</f>
        <v>2165</v>
      </c>
      <c r="J16" s="14">
        <f>J17+J18+J19</f>
        <v>10415</v>
      </c>
      <c r="K16" s="14">
        <f>K17+K18+K19</f>
        <v>6600</v>
      </c>
      <c r="L16" s="14">
        <f>L17+L18+L19</f>
        <v>8484</v>
      </c>
      <c r="M16" s="14">
        <f t="shared" si="5"/>
        <v>3235</v>
      </c>
      <c r="N16" s="14">
        <f t="shared" si="5"/>
        <v>1717</v>
      </c>
      <c r="O16" s="12">
        <f t="shared" si="2"/>
        <v>85484</v>
      </c>
    </row>
    <row r="17" spans="1:26" ht="18.75" customHeight="1">
      <c r="A17" s="15" t="s">
        <v>16</v>
      </c>
      <c r="B17" s="14">
        <v>10264</v>
      </c>
      <c r="C17" s="14">
        <v>7455</v>
      </c>
      <c r="D17" s="14">
        <v>7606</v>
      </c>
      <c r="E17" s="14">
        <v>1123</v>
      </c>
      <c r="F17" s="14">
        <v>7045</v>
      </c>
      <c r="G17" s="14">
        <v>12022</v>
      </c>
      <c r="H17" s="14">
        <v>7042</v>
      </c>
      <c r="I17" s="14">
        <v>2154</v>
      </c>
      <c r="J17" s="14">
        <v>10371</v>
      </c>
      <c r="K17" s="14">
        <v>6532</v>
      </c>
      <c r="L17" s="14">
        <v>8425</v>
      </c>
      <c r="M17" s="14">
        <v>3206</v>
      </c>
      <c r="N17" s="14">
        <v>1705</v>
      </c>
      <c r="O17" s="12">
        <f t="shared" si="2"/>
        <v>84950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64</v>
      </c>
      <c r="C18" s="14">
        <v>37</v>
      </c>
      <c r="D18" s="14">
        <v>22</v>
      </c>
      <c r="E18" s="14">
        <v>6</v>
      </c>
      <c r="F18" s="14">
        <v>38</v>
      </c>
      <c r="G18" s="14">
        <v>43</v>
      </c>
      <c r="H18" s="14">
        <v>34</v>
      </c>
      <c r="I18" s="14">
        <v>9</v>
      </c>
      <c r="J18" s="14">
        <v>30</v>
      </c>
      <c r="K18" s="14">
        <v>64</v>
      </c>
      <c r="L18" s="14">
        <v>56</v>
      </c>
      <c r="M18" s="14">
        <v>26</v>
      </c>
      <c r="N18" s="14">
        <v>12</v>
      </c>
      <c r="O18" s="12">
        <f t="shared" si="2"/>
        <v>441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21</v>
      </c>
      <c r="C19" s="14">
        <v>8</v>
      </c>
      <c r="D19" s="14">
        <v>10</v>
      </c>
      <c r="E19" s="14">
        <v>0</v>
      </c>
      <c r="F19" s="14">
        <v>10</v>
      </c>
      <c r="G19" s="14">
        <v>12</v>
      </c>
      <c r="H19" s="14">
        <v>6</v>
      </c>
      <c r="I19" s="14">
        <v>2</v>
      </c>
      <c r="J19" s="14">
        <v>14</v>
      </c>
      <c r="K19" s="14">
        <v>4</v>
      </c>
      <c r="L19" s="14">
        <v>3</v>
      </c>
      <c r="M19" s="14">
        <v>3</v>
      </c>
      <c r="N19" s="14">
        <v>0</v>
      </c>
      <c r="O19" s="12">
        <f t="shared" si="2"/>
        <v>93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152625</v>
      </c>
      <c r="C20" s="18">
        <f>C21+C22+C23</f>
        <v>93992</v>
      </c>
      <c r="D20" s="18">
        <f>D21+D22+D23</f>
        <v>82912</v>
      </c>
      <c r="E20" s="18">
        <f>E21+E22+E23</f>
        <v>13010</v>
      </c>
      <c r="F20" s="18">
        <f aca="true" t="shared" si="6" ref="F20:N20">F21+F22+F23</f>
        <v>78711</v>
      </c>
      <c r="G20" s="18">
        <f t="shared" si="6"/>
        <v>118735</v>
      </c>
      <c r="H20" s="18">
        <f>H21+H22+H23</f>
        <v>98277</v>
      </c>
      <c r="I20" s="18">
        <f>I21+I22+I23</f>
        <v>27192</v>
      </c>
      <c r="J20" s="18">
        <f>J21+J22+J23</f>
        <v>119612</v>
      </c>
      <c r="K20" s="18">
        <f>K21+K22+K23</f>
        <v>81499</v>
      </c>
      <c r="L20" s="18">
        <f>L21+L22+L23</f>
        <v>120893</v>
      </c>
      <c r="M20" s="18">
        <f t="shared" si="6"/>
        <v>45126</v>
      </c>
      <c r="N20" s="18">
        <f t="shared" si="6"/>
        <v>26800</v>
      </c>
      <c r="O20" s="12">
        <f aca="true" t="shared" si="7" ref="O20:O26">SUM(B20:N20)</f>
        <v>1059384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84233</v>
      </c>
      <c r="C21" s="14">
        <v>55061</v>
      </c>
      <c r="D21" s="14">
        <v>45573</v>
      </c>
      <c r="E21" s="14">
        <v>7621</v>
      </c>
      <c r="F21" s="14">
        <v>43948</v>
      </c>
      <c r="G21" s="14">
        <v>67057</v>
      </c>
      <c r="H21" s="14">
        <v>57462</v>
      </c>
      <c r="I21" s="14">
        <v>16082</v>
      </c>
      <c r="J21" s="14">
        <v>69887</v>
      </c>
      <c r="K21" s="14">
        <v>45898</v>
      </c>
      <c r="L21" s="14">
        <v>66466</v>
      </c>
      <c r="M21" s="14">
        <v>25018</v>
      </c>
      <c r="N21" s="14">
        <v>14604</v>
      </c>
      <c r="O21" s="12">
        <f t="shared" si="7"/>
        <v>598910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67256</v>
      </c>
      <c r="C22" s="14">
        <v>38002</v>
      </c>
      <c r="D22" s="14">
        <v>36819</v>
      </c>
      <c r="E22" s="14">
        <v>5234</v>
      </c>
      <c r="F22" s="14">
        <v>34043</v>
      </c>
      <c r="G22" s="14">
        <v>50279</v>
      </c>
      <c r="H22" s="14">
        <v>39980</v>
      </c>
      <c r="I22" s="14">
        <v>10878</v>
      </c>
      <c r="J22" s="14">
        <v>49028</v>
      </c>
      <c r="K22" s="14">
        <v>34920</v>
      </c>
      <c r="L22" s="14">
        <v>53697</v>
      </c>
      <c r="M22" s="14">
        <v>19687</v>
      </c>
      <c r="N22" s="14">
        <v>12004</v>
      </c>
      <c r="O22" s="12">
        <f t="shared" si="7"/>
        <v>451827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1136</v>
      </c>
      <c r="C23" s="14">
        <v>929</v>
      </c>
      <c r="D23" s="14">
        <v>520</v>
      </c>
      <c r="E23" s="14">
        <v>155</v>
      </c>
      <c r="F23" s="14">
        <v>720</v>
      </c>
      <c r="G23" s="14">
        <v>1399</v>
      </c>
      <c r="H23" s="14">
        <v>835</v>
      </c>
      <c r="I23" s="14">
        <v>232</v>
      </c>
      <c r="J23" s="14">
        <v>697</v>
      </c>
      <c r="K23" s="14">
        <v>681</v>
      </c>
      <c r="L23" s="14">
        <v>730</v>
      </c>
      <c r="M23" s="14">
        <v>421</v>
      </c>
      <c r="N23" s="14">
        <v>192</v>
      </c>
      <c r="O23" s="12">
        <f t="shared" si="7"/>
        <v>8647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101475</v>
      </c>
      <c r="C24" s="14">
        <f>C25+C26</f>
        <v>82028</v>
      </c>
      <c r="D24" s="14">
        <f>D25+D26</f>
        <v>74397</v>
      </c>
      <c r="E24" s="14">
        <f>E25+E26</f>
        <v>14508</v>
      </c>
      <c r="F24" s="14">
        <f aca="true" t="shared" si="8" ref="F24:N24">F25+F26</f>
        <v>75584</v>
      </c>
      <c r="G24" s="14">
        <f t="shared" si="8"/>
        <v>115459</v>
      </c>
      <c r="H24" s="14">
        <f>H25+H26</f>
        <v>76107</v>
      </c>
      <c r="I24" s="14">
        <f>I25+I26</f>
        <v>22238</v>
      </c>
      <c r="J24" s="14">
        <f>J25+J26</f>
        <v>73966</v>
      </c>
      <c r="K24" s="14">
        <f>K25+K26</f>
        <v>63100</v>
      </c>
      <c r="L24" s="14">
        <f>L25+L26</f>
        <v>63974</v>
      </c>
      <c r="M24" s="14">
        <f t="shared" si="8"/>
        <v>20474</v>
      </c>
      <c r="N24" s="14">
        <f t="shared" si="8"/>
        <v>12101</v>
      </c>
      <c r="O24" s="12">
        <f t="shared" si="7"/>
        <v>795411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76747</v>
      </c>
      <c r="C25" s="14">
        <v>66192</v>
      </c>
      <c r="D25" s="14">
        <v>59991</v>
      </c>
      <c r="E25" s="14">
        <v>12202</v>
      </c>
      <c r="F25" s="14">
        <v>61386</v>
      </c>
      <c r="G25" s="14">
        <v>95693</v>
      </c>
      <c r="H25" s="14">
        <v>65105</v>
      </c>
      <c r="I25" s="14">
        <v>19290</v>
      </c>
      <c r="J25" s="14">
        <v>57958</v>
      </c>
      <c r="K25" s="14">
        <v>51243</v>
      </c>
      <c r="L25" s="14">
        <v>50234</v>
      </c>
      <c r="M25" s="14">
        <v>16495</v>
      </c>
      <c r="N25" s="14">
        <v>9109</v>
      </c>
      <c r="O25" s="12">
        <f t="shared" si="7"/>
        <v>641645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24728</v>
      </c>
      <c r="C26" s="14">
        <v>15836</v>
      </c>
      <c r="D26" s="14">
        <v>14406</v>
      </c>
      <c r="E26" s="14">
        <v>2306</v>
      </c>
      <c r="F26" s="14">
        <v>14198</v>
      </c>
      <c r="G26" s="14">
        <v>19766</v>
      </c>
      <c r="H26" s="14">
        <v>11002</v>
      </c>
      <c r="I26" s="14">
        <v>2948</v>
      </c>
      <c r="J26" s="14">
        <v>16008</v>
      </c>
      <c r="K26" s="14">
        <v>11857</v>
      </c>
      <c r="L26" s="14">
        <v>13740</v>
      </c>
      <c r="M26" s="14">
        <v>3979</v>
      </c>
      <c r="N26" s="14">
        <v>2992</v>
      </c>
      <c r="O26" s="12">
        <f t="shared" si="7"/>
        <v>153766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1037149.3429901601</v>
      </c>
      <c r="C36" s="60">
        <f aca="true" t="shared" si="11" ref="C36:N36">C37+C38+C39+C40</f>
        <v>798825.1710620001</v>
      </c>
      <c r="D36" s="60">
        <f t="shared" si="11"/>
        <v>670769.2229242501</v>
      </c>
      <c r="E36" s="60">
        <f t="shared" si="11"/>
        <v>153037.9113856</v>
      </c>
      <c r="F36" s="60">
        <f t="shared" si="11"/>
        <v>695056.61323105</v>
      </c>
      <c r="G36" s="60">
        <f t="shared" si="11"/>
        <v>855062.914</v>
      </c>
      <c r="H36" s="60">
        <f t="shared" si="11"/>
        <v>736196.4667</v>
      </c>
      <c r="I36" s="60">
        <f>I37+I38+I39+I40</f>
        <v>217450.2134306</v>
      </c>
      <c r="J36" s="60">
        <f>J37+J38+J39+J40</f>
        <v>844947.8278881998</v>
      </c>
      <c r="K36" s="60">
        <f>K37+K38+K39+K40</f>
        <v>729334.7913502</v>
      </c>
      <c r="L36" s="60">
        <f>L37+L38+L39+L40</f>
        <v>836193.89318848</v>
      </c>
      <c r="M36" s="60">
        <f t="shared" si="11"/>
        <v>425264.24043098994</v>
      </c>
      <c r="N36" s="60">
        <f t="shared" si="11"/>
        <v>228435.42354048003</v>
      </c>
      <c r="O36" s="60">
        <f>O37+O38+O39+O40</f>
        <v>8227724.0321220085</v>
      </c>
    </row>
    <row r="37" spans="1:15" ht="18.75" customHeight="1">
      <c r="A37" s="57" t="s">
        <v>50</v>
      </c>
      <c r="B37" s="54">
        <f aca="true" t="shared" si="12" ref="B37:N37">B29*B7</f>
        <v>1032282.6708000001</v>
      </c>
      <c r="C37" s="54">
        <f t="shared" si="12"/>
        <v>794529.2336</v>
      </c>
      <c r="D37" s="54">
        <f t="shared" si="12"/>
        <v>660380.677</v>
      </c>
      <c r="E37" s="54">
        <f t="shared" si="12"/>
        <v>152738.2752</v>
      </c>
      <c r="F37" s="54">
        <f t="shared" si="12"/>
        <v>694920.7353</v>
      </c>
      <c r="G37" s="54">
        <f t="shared" si="12"/>
        <v>850816.717</v>
      </c>
      <c r="H37" s="54">
        <f t="shared" si="12"/>
        <v>732407.7519</v>
      </c>
      <c r="I37" s="54">
        <f>I29*I7</f>
        <v>217364.6099</v>
      </c>
      <c r="J37" s="54">
        <f>J29*J7</f>
        <v>840083.9459999999</v>
      </c>
      <c r="K37" s="54">
        <f>K29*K7</f>
        <v>725624.0196</v>
      </c>
      <c r="L37" s="54">
        <f>L29*L7</f>
        <v>831782.8896</v>
      </c>
      <c r="M37" s="54">
        <f t="shared" si="12"/>
        <v>422728.23949999997</v>
      </c>
      <c r="N37" s="54">
        <f t="shared" si="12"/>
        <v>228381.4119</v>
      </c>
      <c r="O37" s="56">
        <f>SUM(B37:N37)</f>
        <v>8184041.177299999</v>
      </c>
    </row>
    <row r="38" spans="1:15" ht="18.75" customHeight="1">
      <c r="A38" s="57" t="s">
        <v>51</v>
      </c>
      <c r="B38" s="54">
        <f aca="true" t="shared" si="13" ref="B38:N38">B30*B7</f>
        <v>-3048.92780984</v>
      </c>
      <c r="C38" s="54">
        <f t="shared" si="13"/>
        <v>-2119.382538</v>
      </c>
      <c r="D38" s="54">
        <f t="shared" si="13"/>
        <v>-1961.8240757499998</v>
      </c>
      <c r="E38" s="54">
        <f t="shared" si="13"/>
        <v>-346.6438144</v>
      </c>
      <c r="F38" s="54">
        <f t="shared" si="13"/>
        <v>-2025.5220689500002</v>
      </c>
      <c r="G38" s="54">
        <f t="shared" si="13"/>
        <v>-2508.333</v>
      </c>
      <c r="H38" s="54">
        <f t="shared" si="13"/>
        <v>-1961.7752</v>
      </c>
      <c r="I38" s="54">
        <f>I30*I7</f>
        <v>-569.2364694</v>
      </c>
      <c r="J38" s="54">
        <f>J30*J7</f>
        <v>-2326.4681118</v>
      </c>
      <c r="K38" s="54">
        <f>K30*K7</f>
        <v>-1915.5282498000001</v>
      </c>
      <c r="L38" s="54">
        <f>L30*L7</f>
        <v>-2250.38641152</v>
      </c>
      <c r="M38" s="54">
        <f t="shared" si="13"/>
        <v>-1073.54906901</v>
      </c>
      <c r="N38" s="54">
        <f t="shared" si="13"/>
        <v>-665.02835952</v>
      </c>
      <c r="O38" s="25">
        <f>SUM(B38:N38)</f>
        <v>-22772.605177990008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0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41019.42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-107244</v>
      </c>
      <c r="C42" s="25">
        <f aca="true" t="shared" si="15" ref="C42:N42">+C43+C46+C58+C59</f>
        <v>-106584</v>
      </c>
      <c r="D42" s="25">
        <f t="shared" si="15"/>
        <v>-70000</v>
      </c>
      <c r="E42" s="25">
        <f t="shared" si="15"/>
        <v>-11200</v>
      </c>
      <c r="F42" s="25">
        <f t="shared" si="15"/>
        <v>-64784</v>
      </c>
      <c r="G42" s="25">
        <f t="shared" si="15"/>
        <v>-112996</v>
      </c>
      <c r="H42" s="25">
        <f t="shared" si="15"/>
        <v>-97648</v>
      </c>
      <c r="I42" s="25">
        <f>+I43+I46+I58+I59</f>
        <v>-31188</v>
      </c>
      <c r="J42" s="25">
        <f>+J43+J46+J58+J59</f>
        <v>-65716</v>
      </c>
      <c r="K42" s="25">
        <f>+K43+K46+K58+K59</f>
        <v>-84324</v>
      </c>
      <c r="L42" s="25">
        <f>+L43+L46+L58+L59</f>
        <v>-66884</v>
      </c>
      <c r="M42" s="25">
        <f t="shared" si="15"/>
        <v>-41084</v>
      </c>
      <c r="N42" s="25">
        <f t="shared" si="15"/>
        <v>-28784</v>
      </c>
      <c r="O42" s="25">
        <f>+O43+O46+O58+O59</f>
        <v>-888436</v>
      </c>
    </row>
    <row r="43" spans="1:15" ht="18.75" customHeight="1">
      <c r="A43" s="17" t="s">
        <v>55</v>
      </c>
      <c r="B43" s="26">
        <f>B44+B45</f>
        <v>-106244</v>
      </c>
      <c r="C43" s="26">
        <f>C44+C45</f>
        <v>-105584</v>
      </c>
      <c r="D43" s="26">
        <f>D44+D45</f>
        <v>-68500</v>
      </c>
      <c r="E43" s="26">
        <f>E44+E45</f>
        <v>-10200</v>
      </c>
      <c r="F43" s="26">
        <f aca="true" t="shared" si="16" ref="F43:N43">F44+F45</f>
        <v>-63284</v>
      </c>
      <c r="G43" s="26">
        <f t="shared" si="16"/>
        <v>-111496</v>
      </c>
      <c r="H43" s="26">
        <f t="shared" si="16"/>
        <v>-96148</v>
      </c>
      <c r="I43" s="26">
        <f>I44+I45</f>
        <v>-29188</v>
      </c>
      <c r="J43" s="26">
        <f>J44+J45</f>
        <v>-65716</v>
      </c>
      <c r="K43" s="26">
        <f>K44+K45</f>
        <v>-83324</v>
      </c>
      <c r="L43" s="26">
        <f>L44+L45</f>
        <v>-66884</v>
      </c>
      <c r="M43" s="26">
        <f t="shared" si="16"/>
        <v>-41084</v>
      </c>
      <c r="N43" s="26">
        <f t="shared" si="16"/>
        <v>-28784</v>
      </c>
      <c r="O43" s="25">
        <f aca="true" t="shared" si="17" ref="O43:O59">SUM(B43:N43)</f>
        <v>-876436</v>
      </c>
    </row>
    <row r="44" spans="1:26" ht="18.75" customHeight="1">
      <c r="A44" s="13" t="s">
        <v>56</v>
      </c>
      <c r="B44" s="20">
        <f>ROUND(-B9*$D$3,2)</f>
        <v>-106244</v>
      </c>
      <c r="C44" s="20">
        <f>ROUND(-C9*$D$3,2)</f>
        <v>-105584</v>
      </c>
      <c r="D44" s="20">
        <f>ROUND(-D9*$D$3,2)</f>
        <v>-68500</v>
      </c>
      <c r="E44" s="20">
        <f>ROUND(-E9*$D$3,2)</f>
        <v>-10200</v>
      </c>
      <c r="F44" s="20">
        <f aca="true" t="shared" si="18" ref="F44:N44">ROUND(-F9*$D$3,2)</f>
        <v>-63284</v>
      </c>
      <c r="G44" s="20">
        <f t="shared" si="18"/>
        <v>-111496</v>
      </c>
      <c r="H44" s="20">
        <f t="shared" si="18"/>
        <v>-96148</v>
      </c>
      <c r="I44" s="20">
        <f>ROUND(-I9*$D$3,2)</f>
        <v>-29188</v>
      </c>
      <c r="J44" s="20">
        <f>ROUND(-J9*$D$3,2)</f>
        <v>-65716</v>
      </c>
      <c r="K44" s="20">
        <f>ROUND(-K9*$D$3,2)</f>
        <v>-83324</v>
      </c>
      <c r="L44" s="20">
        <f>ROUND(-L9*$D$3,2)</f>
        <v>-66884</v>
      </c>
      <c r="M44" s="20">
        <f t="shared" si="18"/>
        <v>-41084</v>
      </c>
      <c r="N44" s="20">
        <f t="shared" si="18"/>
        <v>-28784</v>
      </c>
      <c r="O44" s="46">
        <f t="shared" si="17"/>
        <v>-876436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-1000</v>
      </c>
      <c r="C46" s="26">
        <f aca="true" t="shared" si="20" ref="C46:O46">SUM(C47:C57)</f>
        <v>-1000</v>
      </c>
      <c r="D46" s="26">
        <f t="shared" si="20"/>
        <v>-1500</v>
      </c>
      <c r="E46" s="26">
        <f t="shared" si="20"/>
        <v>-1000</v>
      </c>
      <c r="F46" s="26">
        <f t="shared" si="20"/>
        <v>-1500</v>
      </c>
      <c r="G46" s="26">
        <f t="shared" si="20"/>
        <v>-1500</v>
      </c>
      <c r="H46" s="26">
        <f t="shared" si="20"/>
        <v>-1500</v>
      </c>
      <c r="I46" s="26">
        <f t="shared" si="20"/>
        <v>-2000</v>
      </c>
      <c r="J46" s="26">
        <f t="shared" si="20"/>
        <v>0</v>
      </c>
      <c r="K46" s="26">
        <f t="shared" si="20"/>
        <v>-1000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-1000</v>
      </c>
      <c r="C49" s="24">
        <v>-1000</v>
      </c>
      <c r="D49" s="24">
        <v>-1500</v>
      </c>
      <c r="E49" s="24">
        <v>-1000</v>
      </c>
      <c r="F49" s="24">
        <v>-1500</v>
      </c>
      <c r="G49" s="24">
        <v>-1500</v>
      </c>
      <c r="H49" s="24">
        <v>-1500</v>
      </c>
      <c r="I49" s="24">
        <v>-2000</v>
      </c>
      <c r="J49" s="24">
        <v>0</v>
      </c>
      <c r="K49" s="24">
        <v>-1000</v>
      </c>
      <c r="L49" s="24">
        <v>0</v>
      </c>
      <c r="M49" s="24">
        <v>0</v>
      </c>
      <c r="N49" s="24">
        <v>0</v>
      </c>
      <c r="O49" s="24">
        <f t="shared" si="17"/>
        <v>-12000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929905.3429901601</v>
      </c>
      <c r="C61" s="29">
        <f t="shared" si="21"/>
        <v>692241.1710620001</v>
      </c>
      <c r="D61" s="29">
        <f t="shared" si="21"/>
        <v>600769.2229242501</v>
      </c>
      <c r="E61" s="29">
        <f t="shared" si="21"/>
        <v>141837.9113856</v>
      </c>
      <c r="F61" s="29">
        <f t="shared" si="21"/>
        <v>630272.61323105</v>
      </c>
      <c r="G61" s="29">
        <f t="shared" si="21"/>
        <v>742066.914</v>
      </c>
      <c r="H61" s="29">
        <f t="shared" si="21"/>
        <v>638548.4667</v>
      </c>
      <c r="I61" s="29">
        <f t="shared" si="21"/>
        <v>186262.2134306</v>
      </c>
      <c r="J61" s="29">
        <f>+J36+J42</f>
        <v>779231.8278881998</v>
      </c>
      <c r="K61" s="29">
        <f>+K36+K42</f>
        <v>645010.7913502</v>
      </c>
      <c r="L61" s="29">
        <f>+L36+L42</f>
        <v>769309.89318848</v>
      </c>
      <c r="M61" s="29">
        <f t="shared" si="21"/>
        <v>384180.24043098994</v>
      </c>
      <c r="N61" s="29">
        <f t="shared" si="21"/>
        <v>199651.42354048003</v>
      </c>
      <c r="O61" s="29">
        <f>SUM(B61:N61)</f>
        <v>7339288.032122011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929905.34</v>
      </c>
      <c r="C64" s="36">
        <f aca="true" t="shared" si="22" ref="C64:N64">SUM(C65:C78)</f>
        <v>692241.18</v>
      </c>
      <c r="D64" s="36">
        <f t="shared" si="22"/>
        <v>600769.23</v>
      </c>
      <c r="E64" s="36">
        <f t="shared" si="22"/>
        <v>141837.92</v>
      </c>
      <c r="F64" s="36">
        <f t="shared" si="22"/>
        <v>630272.62</v>
      </c>
      <c r="G64" s="36">
        <f t="shared" si="22"/>
        <v>742066.92</v>
      </c>
      <c r="H64" s="36">
        <f t="shared" si="22"/>
        <v>638548.46</v>
      </c>
      <c r="I64" s="36">
        <f t="shared" si="22"/>
        <v>186262.21</v>
      </c>
      <c r="J64" s="36">
        <f t="shared" si="22"/>
        <v>779231.82</v>
      </c>
      <c r="K64" s="36">
        <f t="shared" si="22"/>
        <v>645010.79</v>
      </c>
      <c r="L64" s="36">
        <f t="shared" si="22"/>
        <v>769309.89</v>
      </c>
      <c r="M64" s="36">
        <f t="shared" si="22"/>
        <v>384180.24</v>
      </c>
      <c r="N64" s="36">
        <f t="shared" si="22"/>
        <v>199651.42</v>
      </c>
      <c r="O64" s="29">
        <f>SUM(O65:O78)</f>
        <v>7339288.04</v>
      </c>
    </row>
    <row r="65" spans="1:16" ht="18.75" customHeight="1">
      <c r="A65" s="17" t="s">
        <v>70</v>
      </c>
      <c r="B65" s="36">
        <v>179875.22</v>
      </c>
      <c r="C65" s="36">
        <v>204181.23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384056.45</v>
      </c>
      <c r="P65"/>
    </row>
    <row r="66" spans="1:16" ht="18.75" customHeight="1">
      <c r="A66" s="17" t="s">
        <v>71</v>
      </c>
      <c r="B66" s="36">
        <v>750030.12</v>
      </c>
      <c r="C66" s="36">
        <v>488059.95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1238090.07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600769.23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600769.23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141837.92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141837.92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630272.62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630272.62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742066.92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742066.92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638548.46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638548.46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186262.21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186262.21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779231.82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779231.82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645010.79</v>
      </c>
      <c r="L74" s="35">
        <v>0</v>
      </c>
      <c r="M74" s="35">
        <v>0</v>
      </c>
      <c r="N74" s="35">
        <v>0</v>
      </c>
      <c r="O74" s="29">
        <f t="shared" si="23"/>
        <v>645010.79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769309.89</v>
      </c>
      <c r="M75" s="35">
        <v>0</v>
      </c>
      <c r="N75" s="61">
        <v>0</v>
      </c>
      <c r="O75" s="26">
        <f t="shared" si="23"/>
        <v>769309.89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384180.24</v>
      </c>
      <c r="N76" s="35">
        <v>0</v>
      </c>
      <c r="O76" s="29">
        <f t="shared" si="23"/>
        <v>384180.24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199651.42</v>
      </c>
      <c r="O77" s="26">
        <f t="shared" si="23"/>
        <v>199651.42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2.342247599105654</v>
      </c>
      <c r="C82" s="44">
        <v>2.491953066299804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2.0470197073577574</v>
      </c>
      <c r="C83" s="44">
        <v>2.098080823289783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1.8687645951716483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2.773229765613221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2.1817265098390988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1.730212764573125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2.091501973070105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2.1391421151426915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2.0545382210914935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2.412074849791635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2.3111772407803404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2.9028563515816814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2.5148946257470306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2018-02-09T15:59:51Z</dcterms:modified>
  <cp:category/>
  <cp:version/>
  <cp:contentType/>
  <cp:contentStatus/>
</cp:coreProperties>
</file>