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<sst xmlns="http://schemas.openxmlformats.org/spreadsheetml/2006/main" count="112" uniqueCount="110">
  <si>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</si>
  <si>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</si>
  <si>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</si>
  <si>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</si>
  <si>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</si>
  <si>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</si>
  <si>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</si>
  <si>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</si>
  <si>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</si>
  <si>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</si>
  <si>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</si>
  <si>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</si>
  <si>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</si>
  <si>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</si>
  <si>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</si>
  <si>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</si>
  <si>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</si>
  <si>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</si>
  <si>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</si>
  <si>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</si>
  <si>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</si>
  <si>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</si>
  <si>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</si>
  <si>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</si>
  <si>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</si>
  <si>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</si>
  <si>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</si>
  <si>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</si>
  <si>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</si>
  <si>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</si>
  <si>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</si>
  <si>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</si>
  <si>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</si>
  <si>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</si>
  <si>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</si>
  <si>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</si>
  <si>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</si>
  <si>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</si>
  <si>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</si>
  <si>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</si>
  <si>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</si>
  <si>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</si>
  <si>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</si>
  <si>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</si>
  <si>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</si>
  <si>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</si>
  <si>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</si>
  <si>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</si>
  <si>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</si>
  <si>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</si>
  <si>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</si>
  <si>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</si>
  <si>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</si>
  <si>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</si>
  <si>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</si>
  <si>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</si>
  <si>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</si>
  <si>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</si>
  <si>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</si>
  <si>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</si>
  <si>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</si>
  <si>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</si>
  <si>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</si>
  <si>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</si>
  <si>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</si>
  <si>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</si>
  <si>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</si>
  <si>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</si>
  <si>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</si>
  <si>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</si>
  <si>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</si>
  <si>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</si>
  <si>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</si>
  <si>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</si>
  <si>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</si>
  <si>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</si>
  <si>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</si>
  <si>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</si>
  <si>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</si>
  <si>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</si>
  <si>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</si>
  <si>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</si>
  <si>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</si>
  <si>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</si>
  <si>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</si>
  <si>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</si>
  <si>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</si>
  <si>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</si>
  <si>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</si>
  <si>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</si>
  <si>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</si>
  <si>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</si>
  <si>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</si>
  <si>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</si>
  <si>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</si>
  <si>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</si>
  <si>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</si>
  <si>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</si>
  <si>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</si>
  <si>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</si>
  <si>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</si>
  <si>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</si>
  <si>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</si>
  <si>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</si>
  <si>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</si>
  <si>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</si>
  <si>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</si>
  <si>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</si>
  <si>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</si>
  <si>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04/02/18 - VENCIMENTO 09/02/18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</si>
</sst>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209461</v>
      </c>
      <c r="C7" s="10">
        <f>C8+C20+C24</f>
        <v>140405</v>
      </c>
      <c r="D7" s="10">
        <f>D8+D20+D24</f>
        <v>155536</v>
      </c>
      <c r="E7" s="10">
        <f>E8+E20+E24</f>
        <v>22687</v>
      </c>
      <c r="F7" s="10">
        <f aca="true" t="shared" si="0" ref="F7:N7">F8+F20+F24</f>
        <v>146093</v>
      </c>
      <c r="G7" s="10">
        <f t="shared" si="0"/>
        <v>203063</v>
      </c>
      <c r="H7" s="10">
        <f>H8+H20+H24</f>
        <v>137626</v>
      </c>
      <c r="I7" s="10">
        <f>I8+I20+I24</f>
        <v>31472</v>
      </c>
      <c r="J7" s="10">
        <f>J8+J20+J24</f>
        <v>183132</v>
      </c>
      <c r="K7" s="10">
        <f>K8+K20+K24</f>
        <v>130143</v>
      </c>
      <c r="L7" s="10">
        <f>L8+L20+L24</f>
        <v>175550</v>
      </c>
      <c r="M7" s="10">
        <f t="shared" si="0"/>
        <v>53813</v>
      </c>
      <c r="N7" s="10">
        <f t="shared" si="0"/>
        <v>30408</v>
      </c>
      <c r="O7" s="10">
        <f>+O8+O20+O24</f>
        <v>1619389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105769</v>
      </c>
      <c r="C8" s="12">
        <f>+C9+C12+C16</f>
        <v>73535</v>
      </c>
      <c r="D8" s="12">
        <f>+D9+D12+D16</f>
        <v>83730</v>
      </c>
      <c r="E8" s="12">
        <f>+E9+E12+E16</f>
        <v>10985</v>
      </c>
      <c r="F8" s="12">
        <f aca="true" t="shared" si="1" ref="F8:N8">+F9+F12+F16</f>
        <v>74139</v>
      </c>
      <c r="G8" s="12">
        <f t="shared" si="1"/>
        <v>106721</v>
      </c>
      <c r="H8" s="12">
        <f>+H9+H12+H16</f>
        <v>71494</v>
      </c>
      <c r="I8" s="12">
        <f>+I9+I12+I16</f>
        <v>16258</v>
      </c>
      <c r="J8" s="12">
        <f>+J9+J12+J16</f>
        <v>94396</v>
      </c>
      <c r="K8" s="12">
        <f>+K9+K12+K16</f>
        <v>68010</v>
      </c>
      <c r="L8" s="12">
        <f>+L9+L12+L16</f>
        <v>86561</v>
      </c>
      <c r="M8" s="12">
        <f t="shared" si="1"/>
        <v>29779</v>
      </c>
      <c r="N8" s="12">
        <f t="shared" si="1"/>
        <v>17713</v>
      </c>
      <c r="O8" s="12">
        <f>SUM(B8:N8)</f>
        <v>839090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16895</v>
      </c>
      <c r="C9" s="14">
        <v>14582</v>
      </c>
      <c r="D9" s="14">
        <v>10703</v>
      </c>
      <c r="E9" s="14">
        <v>1372</v>
      </c>
      <c r="F9" s="14">
        <v>10425</v>
      </c>
      <c r="G9" s="14">
        <v>17152</v>
      </c>
      <c r="H9" s="14">
        <v>13856</v>
      </c>
      <c r="I9" s="14">
        <v>3222</v>
      </c>
      <c r="J9" s="14">
        <v>10016</v>
      </c>
      <c r="K9" s="14">
        <v>11569</v>
      </c>
      <c r="L9" s="14">
        <v>10699</v>
      </c>
      <c r="M9" s="14">
        <v>4871</v>
      </c>
      <c r="N9" s="14">
        <v>2850</v>
      </c>
      <c r="O9" s="12">
        <f aca="true" t="shared" si="2" ref="O9:O19">SUM(B9:N9)</f>
        <v>128212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16895</v>
      </c>
      <c r="C10" s="14">
        <f>+C9-C11</f>
        <v>14582</v>
      </c>
      <c r="D10" s="14">
        <f>+D9-D11</f>
        <v>10703</v>
      </c>
      <c r="E10" s="14">
        <f>+E9-E11</f>
        <v>1372</v>
      </c>
      <c r="F10" s="14">
        <f aca="true" t="shared" si="3" ref="F10:N10">+F9-F11</f>
        <v>10425</v>
      </c>
      <c r="G10" s="14">
        <f t="shared" si="3"/>
        <v>17152</v>
      </c>
      <c r="H10" s="14">
        <f>+H9-H11</f>
        <v>13856</v>
      </c>
      <c r="I10" s="14">
        <f>+I9-I11</f>
        <v>3222</v>
      </c>
      <c r="J10" s="14">
        <f>+J9-J11</f>
        <v>10016</v>
      </c>
      <c r="K10" s="14">
        <f>+K9-K11</f>
        <v>11569</v>
      </c>
      <c r="L10" s="14">
        <f>+L9-L11</f>
        <v>10699</v>
      </c>
      <c r="M10" s="14">
        <f t="shared" si="3"/>
        <v>4871</v>
      </c>
      <c r="N10" s="14">
        <f t="shared" si="3"/>
        <v>2850</v>
      </c>
      <c r="O10" s="12">
        <f t="shared" si="2"/>
        <v>128212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83120</v>
      </c>
      <c r="C12" s="14">
        <f>C13+C14+C15</f>
        <v>55178</v>
      </c>
      <c r="D12" s="14">
        <f>D13+D14+D15</f>
        <v>69029</v>
      </c>
      <c r="E12" s="14">
        <f>E13+E14+E15</f>
        <v>8992</v>
      </c>
      <c r="F12" s="14">
        <f aca="true" t="shared" si="4" ref="F12:N12">F13+F14+F15</f>
        <v>59906</v>
      </c>
      <c r="G12" s="14">
        <f t="shared" si="4"/>
        <v>83885</v>
      </c>
      <c r="H12" s="14">
        <f>H13+H14+H15</f>
        <v>54153</v>
      </c>
      <c r="I12" s="14">
        <f>I13+I14+I15</f>
        <v>12174</v>
      </c>
      <c r="J12" s="14">
        <f>J13+J14+J15</f>
        <v>78927</v>
      </c>
      <c r="K12" s="14">
        <f>K13+K14+K15</f>
        <v>52732</v>
      </c>
      <c r="L12" s="14">
        <f>L13+L14+L15</f>
        <v>70678</v>
      </c>
      <c r="M12" s="14">
        <f t="shared" si="4"/>
        <v>23505</v>
      </c>
      <c r="N12" s="14">
        <f t="shared" si="4"/>
        <v>14171</v>
      </c>
      <c r="O12" s="12">
        <f t="shared" si="2"/>
        <v>666450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39881</v>
      </c>
      <c r="C13" s="14">
        <v>27883</v>
      </c>
      <c r="D13" s="14">
        <v>33061</v>
      </c>
      <c r="E13" s="14">
        <v>4469</v>
      </c>
      <c r="F13" s="14">
        <v>29214</v>
      </c>
      <c r="G13" s="14">
        <v>41248</v>
      </c>
      <c r="H13" s="14">
        <v>27048</v>
      </c>
      <c r="I13" s="14">
        <v>6040</v>
      </c>
      <c r="J13" s="14">
        <v>38902</v>
      </c>
      <c r="K13" s="14">
        <v>24927</v>
      </c>
      <c r="L13" s="14">
        <v>32201</v>
      </c>
      <c r="M13" s="14">
        <v>10215</v>
      </c>
      <c r="N13" s="14">
        <v>5913</v>
      </c>
      <c r="O13" s="12">
        <f t="shared" si="2"/>
        <v>321002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42663</v>
      </c>
      <c r="C14" s="14">
        <v>26643</v>
      </c>
      <c r="D14" s="14">
        <v>35531</v>
      </c>
      <c r="E14" s="14">
        <v>4455</v>
      </c>
      <c r="F14" s="14">
        <v>30200</v>
      </c>
      <c r="G14" s="14">
        <v>41570</v>
      </c>
      <c r="H14" s="14">
        <v>26627</v>
      </c>
      <c r="I14" s="14">
        <v>6006</v>
      </c>
      <c r="J14" s="14">
        <v>39652</v>
      </c>
      <c r="K14" s="14">
        <v>27385</v>
      </c>
      <c r="L14" s="14">
        <v>38097</v>
      </c>
      <c r="M14" s="14">
        <v>13084</v>
      </c>
      <c r="N14" s="14">
        <v>8158</v>
      </c>
      <c r="O14" s="12">
        <f t="shared" si="2"/>
        <v>340071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576</v>
      </c>
      <c r="C15" s="14">
        <v>652</v>
      </c>
      <c r="D15" s="14">
        <v>437</v>
      </c>
      <c r="E15" s="14">
        <v>68</v>
      </c>
      <c r="F15" s="14">
        <v>492</v>
      </c>
      <c r="G15" s="14">
        <v>1067</v>
      </c>
      <c r="H15" s="14">
        <v>478</v>
      </c>
      <c r="I15" s="14">
        <v>128</v>
      </c>
      <c r="J15" s="14">
        <v>373</v>
      </c>
      <c r="K15" s="14">
        <v>420</v>
      </c>
      <c r="L15" s="14">
        <v>380</v>
      </c>
      <c r="M15" s="14">
        <v>206</v>
      </c>
      <c r="N15" s="14">
        <v>100</v>
      </c>
      <c r="O15" s="12">
        <f t="shared" si="2"/>
        <v>5377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5754</v>
      </c>
      <c r="C16" s="14">
        <f>C17+C18+C19</f>
        <v>3775</v>
      </c>
      <c r="D16" s="14">
        <f>D17+D18+D19</f>
        <v>3998</v>
      </c>
      <c r="E16" s="14">
        <f>E17+E18+E19</f>
        <v>621</v>
      </c>
      <c r="F16" s="14">
        <f aca="true" t="shared" si="5" ref="F16:N16">F17+F18+F19</f>
        <v>3808</v>
      </c>
      <c r="G16" s="14">
        <f t="shared" si="5"/>
        <v>5684</v>
      </c>
      <c r="H16" s="14">
        <f>H17+H18+H19</f>
        <v>3485</v>
      </c>
      <c r="I16" s="14">
        <f>I17+I18+I19</f>
        <v>862</v>
      </c>
      <c r="J16" s="14">
        <f>J17+J18+J19</f>
        <v>5453</v>
      </c>
      <c r="K16" s="14">
        <f>K17+K18+K19</f>
        <v>3709</v>
      </c>
      <c r="L16" s="14">
        <f>L17+L18+L19</f>
        <v>5184</v>
      </c>
      <c r="M16" s="14">
        <f t="shared" si="5"/>
        <v>1403</v>
      </c>
      <c r="N16" s="14">
        <f t="shared" si="5"/>
        <v>692</v>
      </c>
      <c r="O16" s="12">
        <f t="shared" si="2"/>
        <v>44428</v>
      </c>
    </row>
    <row r="17" spans="1:26" ht="18.75" customHeight="1">
      <c r="A17" s="15" t="s">
        <v>16</v>
      </c>
      <c r="B17" s="14">
        <v>5712</v>
      </c>
      <c r="C17" s="14">
        <v>3764</v>
      </c>
      <c r="D17" s="14">
        <v>3985</v>
      </c>
      <c r="E17" s="14">
        <v>617</v>
      </c>
      <c r="F17" s="14">
        <v>3789</v>
      </c>
      <c r="G17" s="14">
        <v>5662</v>
      </c>
      <c r="H17" s="14">
        <v>3474</v>
      </c>
      <c r="I17" s="14">
        <v>859</v>
      </c>
      <c r="J17" s="14">
        <v>5421</v>
      </c>
      <c r="K17" s="14">
        <v>3675</v>
      </c>
      <c r="L17" s="14">
        <v>5145</v>
      </c>
      <c r="M17" s="14">
        <v>1389</v>
      </c>
      <c r="N17" s="14">
        <v>689</v>
      </c>
      <c r="O17" s="12">
        <f t="shared" si="2"/>
        <v>44181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29</v>
      </c>
      <c r="C18" s="14">
        <v>11</v>
      </c>
      <c r="D18" s="14">
        <v>9</v>
      </c>
      <c r="E18" s="14">
        <v>4</v>
      </c>
      <c r="F18" s="14">
        <v>15</v>
      </c>
      <c r="G18" s="14">
        <v>18</v>
      </c>
      <c r="H18" s="14">
        <v>8</v>
      </c>
      <c r="I18" s="14">
        <v>3</v>
      </c>
      <c r="J18" s="14">
        <v>29</v>
      </c>
      <c r="K18" s="14">
        <v>34</v>
      </c>
      <c r="L18" s="14">
        <v>39</v>
      </c>
      <c r="M18" s="14">
        <v>11</v>
      </c>
      <c r="N18" s="14">
        <v>3</v>
      </c>
      <c r="O18" s="12">
        <f t="shared" si="2"/>
        <v>213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0</v>
      </c>
      <c r="D19" s="14">
        <v>4</v>
      </c>
      <c r="E19" s="14">
        <v>0</v>
      </c>
      <c r="F19" s="14">
        <v>4</v>
      </c>
      <c r="G19" s="14">
        <v>4</v>
      </c>
      <c r="H19" s="14">
        <v>3</v>
      </c>
      <c r="I19" s="14">
        <v>0</v>
      </c>
      <c r="J19" s="14">
        <v>3</v>
      </c>
      <c r="K19" s="14">
        <v>0</v>
      </c>
      <c r="L19" s="14">
        <v>0</v>
      </c>
      <c r="M19" s="14">
        <v>3</v>
      </c>
      <c r="N19" s="14">
        <v>0</v>
      </c>
      <c r="O19" s="12">
        <f t="shared" si="2"/>
        <v>34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58861</v>
      </c>
      <c r="C20" s="18">
        <f>C21+C22+C23</f>
        <v>33390</v>
      </c>
      <c r="D20" s="18">
        <f>D21+D22+D23</f>
        <v>36698</v>
      </c>
      <c r="E20" s="18">
        <f>E21+E22+E23</f>
        <v>5458</v>
      </c>
      <c r="F20" s="18">
        <f aca="true" t="shared" si="6" ref="F20:N20">F21+F22+F23</f>
        <v>35539</v>
      </c>
      <c r="G20" s="18">
        <f t="shared" si="6"/>
        <v>46114</v>
      </c>
      <c r="H20" s="18">
        <f>H21+H22+H23</f>
        <v>33923</v>
      </c>
      <c r="I20" s="18">
        <f>I21+I22+I23</f>
        <v>7619</v>
      </c>
      <c r="J20" s="18">
        <f>J21+J22+J23</f>
        <v>54377</v>
      </c>
      <c r="K20" s="18">
        <f>K21+K22+K23</f>
        <v>33413</v>
      </c>
      <c r="L20" s="18">
        <f>L21+L22+L23</f>
        <v>58746</v>
      </c>
      <c r="M20" s="18">
        <f t="shared" si="6"/>
        <v>15819</v>
      </c>
      <c r="N20" s="18">
        <f t="shared" si="6"/>
        <v>8752</v>
      </c>
      <c r="O20" s="12">
        <f aca="true" t="shared" si="7" ref="O20:O26">SUM(B20:N20)</f>
        <v>428709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32234</v>
      </c>
      <c r="C21" s="14">
        <v>19956</v>
      </c>
      <c r="D21" s="14">
        <v>19451</v>
      </c>
      <c r="E21" s="14">
        <v>3026</v>
      </c>
      <c r="F21" s="14">
        <v>20061</v>
      </c>
      <c r="G21" s="14">
        <v>25463</v>
      </c>
      <c r="H21" s="14">
        <v>19782</v>
      </c>
      <c r="I21" s="14">
        <v>4491</v>
      </c>
      <c r="J21" s="14">
        <v>30475</v>
      </c>
      <c r="K21" s="14">
        <v>18144</v>
      </c>
      <c r="L21" s="14">
        <v>30235</v>
      </c>
      <c r="M21" s="14">
        <v>8289</v>
      </c>
      <c r="N21" s="14">
        <v>4365</v>
      </c>
      <c r="O21" s="12">
        <f t="shared" si="7"/>
        <v>235972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26364</v>
      </c>
      <c r="C22" s="14">
        <v>13243</v>
      </c>
      <c r="D22" s="14">
        <v>17106</v>
      </c>
      <c r="E22" s="14">
        <v>2397</v>
      </c>
      <c r="F22" s="14">
        <v>15299</v>
      </c>
      <c r="G22" s="14">
        <v>20315</v>
      </c>
      <c r="H22" s="14">
        <v>13977</v>
      </c>
      <c r="I22" s="14">
        <v>3089</v>
      </c>
      <c r="J22" s="14">
        <v>23724</v>
      </c>
      <c r="K22" s="14">
        <v>15107</v>
      </c>
      <c r="L22" s="14">
        <v>28289</v>
      </c>
      <c r="M22" s="14">
        <v>7451</v>
      </c>
      <c r="N22" s="14">
        <v>4344</v>
      </c>
      <c r="O22" s="12">
        <f t="shared" si="7"/>
        <v>190705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263</v>
      </c>
      <c r="C23" s="14">
        <v>191</v>
      </c>
      <c r="D23" s="14">
        <v>141</v>
      </c>
      <c r="E23" s="14">
        <v>35</v>
      </c>
      <c r="F23" s="14">
        <v>179</v>
      </c>
      <c r="G23" s="14">
        <v>336</v>
      </c>
      <c r="H23" s="14">
        <v>164</v>
      </c>
      <c r="I23" s="14">
        <v>39</v>
      </c>
      <c r="J23" s="14">
        <v>178</v>
      </c>
      <c r="K23" s="14">
        <v>162</v>
      </c>
      <c r="L23" s="14">
        <v>222</v>
      </c>
      <c r="M23" s="14">
        <v>79</v>
      </c>
      <c r="N23" s="14">
        <v>43</v>
      </c>
      <c r="O23" s="12">
        <f t="shared" si="7"/>
        <v>2032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44831</v>
      </c>
      <c r="C24" s="14">
        <f>C25+C26</f>
        <v>33480</v>
      </c>
      <c r="D24" s="14">
        <f>D25+D26</f>
        <v>35108</v>
      </c>
      <c r="E24" s="14">
        <f>E25+E26</f>
        <v>6244</v>
      </c>
      <c r="F24" s="14">
        <f aca="true" t="shared" si="8" ref="F24:N24">F25+F26</f>
        <v>36415</v>
      </c>
      <c r="G24" s="14">
        <f t="shared" si="8"/>
        <v>50228</v>
      </c>
      <c r="H24" s="14">
        <f>H25+H26</f>
        <v>32209</v>
      </c>
      <c r="I24" s="14">
        <f>I25+I26</f>
        <v>7595</v>
      </c>
      <c r="J24" s="14">
        <f>J25+J26</f>
        <v>34359</v>
      </c>
      <c r="K24" s="14">
        <f>K25+K26</f>
        <v>28720</v>
      </c>
      <c r="L24" s="14">
        <f>L25+L26</f>
        <v>30243</v>
      </c>
      <c r="M24" s="14">
        <f t="shared" si="8"/>
        <v>8215</v>
      </c>
      <c r="N24" s="14">
        <f t="shared" si="8"/>
        <v>3943</v>
      </c>
      <c r="O24" s="12">
        <f t="shared" si="7"/>
        <v>351590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37399</v>
      </c>
      <c r="C25" s="14">
        <v>28943</v>
      </c>
      <c r="D25" s="14">
        <v>30626</v>
      </c>
      <c r="E25" s="14">
        <v>5580</v>
      </c>
      <c r="F25" s="14">
        <v>31914</v>
      </c>
      <c r="G25" s="14">
        <v>44384</v>
      </c>
      <c r="H25" s="14">
        <v>29060</v>
      </c>
      <c r="I25" s="14">
        <v>6933</v>
      </c>
      <c r="J25" s="14">
        <v>29541</v>
      </c>
      <c r="K25" s="14">
        <v>25413</v>
      </c>
      <c r="L25" s="14">
        <v>26307</v>
      </c>
      <c r="M25" s="14">
        <v>7232</v>
      </c>
      <c r="N25" s="14">
        <v>3302</v>
      </c>
      <c r="O25" s="12">
        <f t="shared" si="7"/>
        <v>306634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7432</v>
      </c>
      <c r="C26" s="14">
        <v>4537</v>
      </c>
      <c r="D26" s="14">
        <v>4482</v>
      </c>
      <c r="E26" s="14">
        <v>664</v>
      </c>
      <c r="F26" s="14">
        <v>4501</v>
      </c>
      <c r="G26" s="14">
        <v>5844</v>
      </c>
      <c r="H26" s="14">
        <v>3149</v>
      </c>
      <c r="I26" s="14">
        <v>662</v>
      </c>
      <c r="J26" s="14">
        <v>4818</v>
      </c>
      <c r="K26" s="14">
        <v>3307</v>
      </c>
      <c r="L26" s="14">
        <v>3936</v>
      </c>
      <c r="M26" s="14">
        <v>983</v>
      </c>
      <c r="N26" s="14">
        <v>641</v>
      </c>
      <c r="O26" s="12">
        <f t="shared" si="7"/>
        <v>44956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445920.64075706</v>
      </c>
      <c r="C36" s="60">
        <f aca="true" t="shared" si="11" ref="C36:N36">C37+C38+C39+C40</f>
        <v>314538.37485250004</v>
      </c>
      <c r="D36" s="60">
        <f t="shared" si="11"/>
        <v>302059.5081768</v>
      </c>
      <c r="E36" s="60">
        <f t="shared" si="11"/>
        <v>63296.84794079999</v>
      </c>
      <c r="F36" s="60">
        <f t="shared" si="11"/>
        <v>319905.20891065</v>
      </c>
      <c r="G36" s="60">
        <f t="shared" si="11"/>
        <v>356997.59239999996</v>
      </c>
      <c r="H36" s="60">
        <f t="shared" si="11"/>
        <v>292714.4626</v>
      </c>
      <c r="I36" s="60">
        <f>I37+I38+I39+I40</f>
        <v>67775.1806944</v>
      </c>
      <c r="J36" s="60">
        <f>J37+J38+J39+J40</f>
        <v>382301.78655759996</v>
      </c>
      <c r="K36" s="60">
        <f>K37+K38+K39+K40</f>
        <v>318624.67890490004</v>
      </c>
      <c r="L36" s="60">
        <f>L37+L38+L39+L40</f>
        <v>411119.770368</v>
      </c>
      <c r="M36" s="60">
        <f t="shared" si="11"/>
        <v>159351.44464259</v>
      </c>
      <c r="N36" s="60">
        <f t="shared" si="11"/>
        <v>76951.24405247999</v>
      </c>
      <c r="O36" s="60">
        <f>O37+O38+O39+O40</f>
        <v>3511556.7408577795</v>
      </c>
    </row>
    <row r="37" spans="1:15" ht="18.75" customHeight="1">
      <c r="A37" s="57" t="s">
        <v>50</v>
      </c>
      <c r="B37" s="54">
        <f aca="true" t="shared" si="12" ref="B37:N37">B29*B7</f>
        <v>439302.5553</v>
      </c>
      <c r="C37" s="54">
        <f t="shared" si="12"/>
        <v>308947.162</v>
      </c>
      <c r="D37" s="54">
        <f t="shared" si="12"/>
        <v>290572.3552</v>
      </c>
      <c r="E37" s="54">
        <f t="shared" si="12"/>
        <v>62793.07859999999</v>
      </c>
      <c r="F37" s="54">
        <f t="shared" si="12"/>
        <v>318672.66089999996</v>
      </c>
      <c r="G37" s="54">
        <f t="shared" si="12"/>
        <v>351278.6837</v>
      </c>
      <c r="H37" s="54">
        <f t="shared" si="12"/>
        <v>287734.6782</v>
      </c>
      <c r="I37" s="54">
        <f>I29*I7</f>
        <v>67296.5776</v>
      </c>
      <c r="J37" s="54">
        <f>J29*J7</f>
        <v>376153.12799999997</v>
      </c>
      <c r="K37" s="54">
        <f>K29*K7</f>
        <v>313826.8302</v>
      </c>
      <c r="L37" s="54">
        <f>L29*L7</f>
        <v>405555.61</v>
      </c>
      <c r="M37" s="54">
        <f t="shared" si="12"/>
        <v>156138.4195</v>
      </c>
      <c r="N37" s="54">
        <f t="shared" si="12"/>
        <v>76454.83439999999</v>
      </c>
      <c r="O37" s="56">
        <f>SUM(B37:N37)</f>
        <v>3454726.5736</v>
      </c>
    </row>
    <row r="38" spans="1:15" ht="18.75" customHeight="1">
      <c r="A38" s="57" t="s">
        <v>51</v>
      </c>
      <c r="B38" s="54">
        <f aca="true" t="shared" si="13" ref="B38:N38">B30*B7</f>
        <v>-1297.51454294</v>
      </c>
      <c r="C38" s="54">
        <f t="shared" si="13"/>
        <v>-824.1071475</v>
      </c>
      <c r="D38" s="54">
        <f t="shared" si="13"/>
        <v>-863.2170232</v>
      </c>
      <c r="E38" s="54">
        <f t="shared" si="13"/>
        <v>-142.5106592</v>
      </c>
      <c r="F38" s="54">
        <f t="shared" si="13"/>
        <v>-928.85198935</v>
      </c>
      <c r="G38" s="54">
        <f t="shared" si="13"/>
        <v>-1035.6213</v>
      </c>
      <c r="H38" s="54">
        <f t="shared" si="13"/>
        <v>-770.7056</v>
      </c>
      <c r="I38" s="54">
        <f>I30*I7</f>
        <v>-176.2369056</v>
      </c>
      <c r="J38" s="54">
        <f>J30*J7</f>
        <v>-1041.6914424</v>
      </c>
      <c r="K38" s="54">
        <f>K30*K7</f>
        <v>-828.4512951</v>
      </c>
      <c r="L38" s="54">
        <f>L30*L7</f>
        <v>-1097.229632</v>
      </c>
      <c r="M38" s="54">
        <f t="shared" si="13"/>
        <v>-396.52485741</v>
      </c>
      <c r="N38" s="54">
        <f t="shared" si="13"/>
        <v>-222.63034752000002</v>
      </c>
      <c r="O38" s="25">
        <f>SUM(B38:N38)</f>
        <v>-9625.292742220001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0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41019.42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-68580</v>
      </c>
      <c r="C42" s="25">
        <f aca="true" t="shared" si="15" ref="C42:N42">+C43+C46+C58+C59</f>
        <v>-59328</v>
      </c>
      <c r="D42" s="25">
        <f t="shared" si="15"/>
        <v>-44312</v>
      </c>
      <c r="E42" s="25">
        <f t="shared" si="15"/>
        <v>-6488</v>
      </c>
      <c r="F42" s="25">
        <f t="shared" si="15"/>
        <v>-43200</v>
      </c>
      <c r="G42" s="25">
        <f t="shared" si="15"/>
        <v>-70108</v>
      </c>
      <c r="H42" s="25">
        <f t="shared" si="15"/>
        <v>-56924</v>
      </c>
      <c r="I42" s="25">
        <f>+I43+I46+I58+I59</f>
        <v>-14888</v>
      </c>
      <c r="J42" s="25">
        <f>+J43+J46+J58+J59</f>
        <v>-40064</v>
      </c>
      <c r="K42" s="25">
        <f>+K43+K46+K58+K59</f>
        <v>-47276</v>
      </c>
      <c r="L42" s="25">
        <f>+L43+L46+L58+L59</f>
        <v>-42796</v>
      </c>
      <c r="M42" s="25">
        <f t="shared" si="15"/>
        <v>-19484</v>
      </c>
      <c r="N42" s="25">
        <f t="shared" si="15"/>
        <v>-11400</v>
      </c>
      <c r="O42" s="25">
        <f>+O43+O46+O58+O59</f>
        <v>-524848</v>
      </c>
    </row>
    <row r="43" spans="1:15" ht="18.75" customHeight="1">
      <c r="A43" s="17" t="s">
        <v>55</v>
      </c>
      <c r="B43" s="26">
        <f>B44+B45</f>
        <v>-67580</v>
      </c>
      <c r="C43" s="26">
        <f>C44+C45</f>
        <v>-58328</v>
      </c>
      <c r="D43" s="26">
        <f>D44+D45</f>
        <v>-42812</v>
      </c>
      <c r="E43" s="26">
        <f>E44+E45</f>
        <v>-5488</v>
      </c>
      <c r="F43" s="26">
        <f aca="true" t="shared" si="16" ref="F43:N43">F44+F45</f>
        <v>-41700</v>
      </c>
      <c r="G43" s="26">
        <f t="shared" si="16"/>
        <v>-68608</v>
      </c>
      <c r="H43" s="26">
        <f t="shared" si="16"/>
        <v>-55424</v>
      </c>
      <c r="I43" s="26">
        <f>I44+I45</f>
        <v>-12888</v>
      </c>
      <c r="J43" s="26">
        <f>J44+J45</f>
        <v>-40064</v>
      </c>
      <c r="K43" s="26">
        <f>K44+K45</f>
        <v>-46276</v>
      </c>
      <c r="L43" s="26">
        <f>L44+L45</f>
        <v>-42796</v>
      </c>
      <c r="M43" s="26">
        <f t="shared" si="16"/>
        <v>-19484</v>
      </c>
      <c r="N43" s="26">
        <f t="shared" si="16"/>
        <v>-11400</v>
      </c>
      <c r="O43" s="25">
        <f aca="true" t="shared" si="17" ref="O43:O59">SUM(B43:N43)</f>
        <v>-512848</v>
      </c>
    </row>
    <row r="44" spans="1:26" ht="18.75" customHeight="1">
      <c r="A44" s="13" t="s">
        <v>56</v>
      </c>
      <c r="B44" s="20">
        <f>ROUND(-B9*$D$3,2)</f>
        <v>-67580</v>
      </c>
      <c r="C44" s="20">
        <f>ROUND(-C9*$D$3,2)</f>
        <v>-58328</v>
      </c>
      <c r="D44" s="20">
        <f>ROUND(-D9*$D$3,2)</f>
        <v>-42812</v>
      </c>
      <c r="E44" s="20">
        <f>ROUND(-E9*$D$3,2)</f>
        <v>-5488</v>
      </c>
      <c r="F44" s="20">
        <f aca="true" t="shared" si="18" ref="F44:N44">ROUND(-F9*$D$3,2)</f>
        <v>-41700</v>
      </c>
      <c r="G44" s="20">
        <f t="shared" si="18"/>
        <v>-68608</v>
      </c>
      <c r="H44" s="20">
        <f t="shared" si="18"/>
        <v>-55424</v>
      </c>
      <c r="I44" s="20">
        <f>ROUND(-I9*$D$3,2)</f>
        <v>-12888</v>
      </c>
      <c r="J44" s="20">
        <f>ROUND(-J9*$D$3,2)</f>
        <v>-40064</v>
      </c>
      <c r="K44" s="20">
        <f>ROUND(-K9*$D$3,2)</f>
        <v>-46276</v>
      </c>
      <c r="L44" s="20">
        <f>ROUND(-L9*$D$3,2)</f>
        <v>-42796</v>
      </c>
      <c r="M44" s="20">
        <f t="shared" si="18"/>
        <v>-19484</v>
      </c>
      <c r="N44" s="20">
        <f t="shared" si="18"/>
        <v>-11400</v>
      </c>
      <c r="O44" s="46">
        <f t="shared" si="17"/>
        <v>-512848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-1000</v>
      </c>
      <c r="C46" s="26">
        <f aca="true" t="shared" si="20" ref="C46:O46">SUM(C47:C57)</f>
        <v>-1000</v>
      </c>
      <c r="D46" s="26">
        <f t="shared" si="20"/>
        <v>-1500</v>
      </c>
      <c r="E46" s="26">
        <f t="shared" si="20"/>
        <v>-1000</v>
      </c>
      <c r="F46" s="26">
        <f t="shared" si="20"/>
        <v>-1500</v>
      </c>
      <c r="G46" s="26">
        <f t="shared" si="20"/>
        <v>-1500</v>
      </c>
      <c r="H46" s="26">
        <f t="shared" si="20"/>
        <v>-1500</v>
      </c>
      <c r="I46" s="26">
        <f t="shared" si="20"/>
        <v>-2000</v>
      </c>
      <c r="J46" s="26">
        <f t="shared" si="20"/>
        <v>0</v>
      </c>
      <c r="K46" s="26">
        <f t="shared" si="20"/>
        <v>-1000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-12000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-1000</v>
      </c>
      <c r="C49" s="24">
        <v>-1000</v>
      </c>
      <c r="D49" s="24">
        <v>-1500</v>
      </c>
      <c r="E49" s="24">
        <v>-1000</v>
      </c>
      <c r="F49" s="24">
        <v>-1500</v>
      </c>
      <c r="G49" s="24">
        <v>-1500</v>
      </c>
      <c r="H49" s="24">
        <v>-1500</v>
      </c>
      <c r="I49" s="24">
        <v>-2000</v>
      </c>
      <c r="J49" s="24">
        <v>0</v>
      </c>
      <c r="K49" s="24">
        <v>-1000</v>
      </c>
      <c r="L49" s="24">
        <v>0</v>
      </c>
      <c r="M49" s="24">
        <v>0</v>
      </c>
      <c r="N49" s="24">
        <v>0</v>
      </c>
      <c r="O49" s="24">
        <f t="shared" si="17"/>
        <v>-12000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377340.64075706</v>
      </c>
      <c r="C61" s="29">
        <f t="shared" si="21"/>
        <v>255210.37485250004</v>
      </c>
      <c r="D61" s="29">
        <f t="shared" si="21"/>
        <v>257747.50817679998</v>
      </c>
      <c r="E61" s="29">
        <f t="shared" si="21"/>
        <v>56808.84794079999</v>
      </c>
      <c r="F61" s="29">
        <f t="shared" si="21"/>
        <v>276705.20891065</v>
      </c>
      <c r="G61" s="29">
        <f t="shared" si="21"/>
        <v>286889.59239999996</v>
      </c>
      <c r="H61" s="29">
        <f t="shared" si="21"/>
        <v>235790.46260000003</v>
      </c>
      <c r="I61" s="29">
        <f t="shared" si="21"/>
        <v>52887.1806944</v>
      </c>
      <c r="J61" s="29">
        <f>+J36+J42</f>
        <v>342237.78655759996</v>
      </c>
      <c r="K61" s="29">
        <f>+K36+K42</f>
        <v>271348.67890490004</v>
      </c>
      <c r="L61" s="29">
        <f>+L36+L42</f>
        <v>368323.770368</v>
      </c>
      <c r="M61" s="29">
        <f t="shared" si="21"/>
        <v>139867.44464259</v>
      </c>
      <c r="N61" s="29">
        <f t="shared" si="21"/>
        <v>65551.24405247999</v>
      </c>
      <c r="O61" s="29">
        <f>SUM(B61:N61)</f>
        <v>2986708.74085778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377340.64</v>
      </c>
      <c r="C64" s="36">
        <f aca="true" t="shared" si="22" ref="C64:N64">SUM(C65:C78)</f>
        <v>255210.38</v>
      </c>
      <c r="D64" s="36">
        <f t="shared" si="22"/>
        <v>257747.51</v>
      </c>
      <c r="E64" s="36">
        <f t="shared" si="22"/>
        <v>56808.85</v>
      </c>
      <c r="F64" s="36">
        <f t="shared" si="22"/>
        <v>276705.21</v>
      </c>
      <c r="G64" s="36">
        <f t="shared" si="22"/>
        <v>286889.59</v>
      </c>
      <c r="H64" s="36">
        <f t="shared" si="22"/>
        <v>235790.46</v>
      </c>
      <c r="I64" s="36">
        <f t="shared" si="22"/>
        <v>52887.18</v>
      </c>
      <c r="J64" s="36">
        <f t="shared" si="22"/>
        <v>342237.79</v>
      </c>
      <c r="K64" s="36">
        <f t="shared" si="22"/>
        <v>271348.68</v>
      </c>
      <c r="L64" s="36">
        <f t="shared" si="22"/>
        <v>368323.77</v>
      </c>
      <c r="M64" s="36">
        <f t="shared" si="22"/>
        <v>139867.45</v>
      </c>
      <c r="N64" s="36">
        <f t="shared" si="22"/>
        <v>65551.24</v>
      </c>
      <c r="O64" s="29">
        <f>SUM(O65:O78)</f>
        <v>2986708.7500000005</v>
      </c>
    </row>
    <row r="65" spans="1:16" ht="18.75" customHeight="1">
      <c r="A65" s="17" t="s">
        <v>70</v>
      </c>
      <c r="B65" s="36">
        <v>71484.3</v>
      </c>
      <c r="C65" s="36">
        <v>75786.22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147270.52000000002</v>
      </c>
      <c r="P65"/>
    </row>
    <row r="66" spans="1:16" ht="18.75" customHeight="1">
      <c r="A66" s="17" t="s">
        <v>71</v>
      </c>
      <c r="B66" s="36">
        <v>305856.34</v>
      </c>
      <c r="C66" s="36">
        <v>179424.16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485280.5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257747.51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257747.51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56808.85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56808.85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276705.21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276705.21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286889.59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286889.59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235790.46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235790.46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52887.18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52887.18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342237.79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342237.79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271348.68</v>
      </c>
      <c r="L74" s="35">
        <v>0</v>
      </c>
      <c r="M74" s="35">
        <v>0</v>
      </c>
      <c r="N74" s="35">
        <v>0</v>
      </c>
      <c r="O74" s="29">
        <f t="shared" si="23"/>
        <v>271348.68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368323.77</v>
      </c>
      <c r="M75" s="35">
        <v>0</v>
      </c>
      <c r="N75" s="61">
        <v>0</v>
      </c>
      <c r="O75" s="26">
        <f t="shared" si="23"/>
        <v>368323.77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139867.45</v>
      </c>
      <c r="N76" s="35">
        <v>0</v>
      </c>
      <c r="O76" s="29">
        <f t="shared" si="23"/>
        <v>139867.45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65551.24</v>
      </c>
      <c r="O77" s="26">
        <f t="shared" si="23"/>
        <v>65551.24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2.360961566030162</v>
      </c>
      <c r="C82" s="44">
        <v>2.502833817924425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2.055850270644908</v>
      </c>
      <c r="C83" s="44">
        <v>2.1083742170092497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1.8765465112694169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2.7900051986071315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2.189736735576995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1.7379100200430406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2.1013957580689695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2.1535072665988815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2.062217616569469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2.4213133161591482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2.3187731151694675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2.917753231423448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2.5306249688397786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2018-02-09T15:59:31Z</dcterms:modified>
  <cp:category/>
  <cp:version/>
  <cp:contentType/>
  <cp:contentStatus/>
</cp:coreProperties>
</file>